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ffici\Contabilità\AMMINISTRAZIONE TRASPARENTE\BILANCI\"/>
    </mc:Choice>
  </mc:AlternateContent>
  <xr:revisionPtr revIDLastSave="0" documentId="13_ncr:1_{B296A345-1DAB-4637-B89A-CF009CE3D086}" xr6:coauthVersionLast="46" xr6:coauthVersionMax="46" xr10:uidLastSave="{00000000-0000-0000-0000-000000000000}"/>
  <bookViews>
    <workbookView xWindow="-120" yWindow="-120" windowWidth="19440" windowHeight="15000" xr2:uid="{BDD68C2F-DAFA-47EB-BBD8-B29D6D4A0200}"/>
  </bookViews>
  <sheets>
    <sheet name="Preventivo 2021 - 2023" sheetId="1" r:id="rId1"/>
  </sheets>
  <externalReferences>
    <externalReference r:id="rId2"/>
    <externalReference r:id="rId3"/>
    <externalReference r:id="rId4"/>
  </externalReferences>
  <definedNames>
    <definedName name="_xlnm.Print_Area" localSheetId="0">'Preventivo 2021 - 2023'!$A$68:$L$100</definedName>
    <definedName name="ente_erogatore">'[1]budget per finanziatore'!$A$2:$A$5</definedName>
    <definedName name="tipo_progetti">[1]FOGLIO1!$C$3:$C$6</definedName>
    <definedName name="Trasferimenti_correnti_da_Amministrazioni_pubbliche">'[2]A1-2,8%'!$N$6:$N$22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K17" i="1"/>
  <c r="K24" i="1" s="1"/>
  <c r="H91" i="1" l="1"/>
  <c r="G91" i="1"/>
  <c r="J73" i="1"/>
  <c r="L57" i="1"/>
  <c r="K57" i="1"/>
  <c r="I52" i="1"/>
  <c r="J52" i="1" s="1"/>
  <c r="J51" i="1"/>
  <c r="K51" i="1" s="1"/>
  <c r="L51" i="1" s="1"/>
  <c r="J35" i="1"/>
  <c r="K35" i="1" s="1"/>
  <c r="L35" i="1" s="1"/>
  <c r="I35" i="1"/>
  <c r="K34" i="1"/>
  <c r="L34" i="1" s="1"/>
  <c r="I34" i="1"/>
  <c r="K33" i="1"/>
  <c r="L33" i="1" s="1"/>
  <c r="J31" i="1"/>
  <c r="I31" i="1"/>
  <c r="J30" i="1"/>
  <c r="I22" i="1"/>
  <c r="J21" i="1"/>
  <c r="I21" i="1"/>
  <c r="L20" i="1"/>
  <c r="L24" i="1" s="1"/>
  <c r="J20" i="1"/>
  <c r="I20" i="1"/>
  <c r="J18" i="1"/>
  <c r="I18" i="1"/>
  <c r="I58" i="1" s="1"/>
  <c r="I57" i="1" s="1"/>
  <c r="I16" i="1"/>
  <c r="I55" i="1" s="1"/>
  <c r="I15" i="1"/>
  <c r="I53" i="1" s="1"/>
  <c r="I14" i="1"/>
  <c r="I17" i="1" l="1"/>
  <c r="I24" i="1" s="1"/>
  <c r="J57" i="1"/>
  <c r="J62" i="1" s="1"/>
  <c r="J17" i="1"/>
  <c r="J24" i="1" s="1"/>
  <c r="K62" i="1"/>
  <c r="I41" i="1"/>
  <c r="L62" i="1"/>
  <c r="I62" i="1"/>
  <c r="J41" i="1"/>
  <c r="K30" i="1"/>
  <c r="K41" i="1" s="1"/>
  <c r="I64" i="1" l="1"/>
  <c r="I66" i="1" s="1"/>
  <c r="I91" i="1" s="1"/>
  <c r="K64" i="1"/>
  <c r="K66" i="1" s="1"/>
  <c r="K91" i="1" s="1"/>
  <c r="J64" i="1"/>
  <c r="J66" i="1" s="1"/>
  <c r="J91" i="1" s="1"/>
  <c r="L30" i="1"/>
  <c r="L41" i="1" s="1"/>
  <c r="L64" i="1" s="1"/>
  <c r="L66" i="1" s="1"/>
  <c r="L9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Roberta Sambo</author>
  </authors>
  <commentList>
    <comment ref="J15" authorId="0" shapeId="0" xr:uid="{DA23E0DD-8431-40B1-B4E3-0C673C91694B}">
      <text>
        <r>
          <rPr>
            <b/>
            <sz val="9"/>
            <color indexed="81"/>
            <rFont val="Tahoma"/>
            <family val="2"/>
          </rPr>
          <t>Lo portiamo a 500.000?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 xr:uid="{2915D21C-296C-476A-9C43-F6CB42257ACA}">
      <text>
        <r>
          <rPr>
            <b/>
            <sz val="9"/>
            <color indexed="81"/>
            <rFont val="Tahoma"/>
            <family val="2"/>
          </rPr>
          <t>Roberta Sambo:</t>
        </r>
        <r>
          <rPr>
            <sz val="9"/>
            <color indexed="81"/>
            <rFont val="Tahoma"/>
            <family val="2"/>
          </rPr>
          <t xml:space="preserve">
RIMBORSO DPO 2 CCIAA NON SOCIE PER 12 MESI
</t>
        </r>
      </text>
    </comment>
    <comment ref="E21" authorId="0" shapeId="0" xr:uid="{F5860403-0FF9-461A-ABBB-1FAFA40C2F50}">
      <text>
        <r>
          <rPr>
            <b/>
            <sz val="9"/>
            <color indexed="81"/>
            <rFont val="Tahoma"/>
            <family val="2"/>
          </rPr>
          <t>Roberta Sambo:</t>
        </r>
        <r>
          <rPr>
            <sz val="9"/>
            <color indexed="81"/>
            <rFont val="Tahoma"/>
            <family val="2"/>
          </rPr>
          <t xml:space="preserve">
RIMBORSO DPO DA 4 CCIAA SOCIE 4636 CAD</t>
        </r>
      </text>
    </comment>
    <comment ref="H37" authorId="0" shapeId="0" xr:uid="{7FB733F4-8BE0-4139-B1BC-EA5CCEDFA74F}">
      <text>
        <r>
          <rPr>
            <b/>
            <sz val="9"/>
            <color indexed="81"/>
            <rFont val="Tahoma"/>
            <family val="2"/>
          </rPr>
          <t>maggiorazione 10% da legge finanziaria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" authorId="0" shapeId="0" xr:uid="{E5DDAB73-6746-44B9-BD56-7E73DC20A364}">
      <text>
        <r>
          <rPr>
            <b/>
            <sz val="9"/>
            <color indexed="81"/>
            <rFont val="Tahoma"/>
            <family val="2"/>
          </rPr>
          <t>Roberta Sambo:</t>
        </r>
        <r>
          <rPr>
            <sz val="9"/>
            <color indexed="81"/>
            <rFont val="Tahoma"/>
            <family val="2"/>
          </rPr>
          <t xml:space="preserve">
ADS + DPO</t>
        </r>
      </text>
    </comment>
    <comment ref="J53" authorId="0" shapeId="0" xr:uid="{998C6B10-DA42-4A3F-AEA7-5D0BDB45EF9A}">
      <text>
        <r>
          <rPr>
            <b/>
            <sz val="9"/>
            <color indexed="81"/>
            <rFont val="Tahoma"/>
            <family val="2"/>
          </rPr>
          <t>possibilità di copertura per spese personale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0" shapeId="0" xr:uid="{851CB4B7-06A4-44B7-ADC2-A80FBD2C8956}">
      <text>
        <r>
          <rPr>
            <b/>
            <sz val="9"/>
            <color indexed="81"/>
            <rFont val="Tahoma"/>
            <family val="2"/>
          </rPr>
          <t>margine del 30%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7" authorId="0" shapeId="0" xr:uid="{E97FC0F7-D4D0-4B9E-8768-820E93671057}">
      <text>
        <r>
          <rPr>
            <b/>
            <sz val="9"/>
            <color indexed="81"/>
            <rFont val="Tahoma"/>
            <family val="2"/>
          </rPr>
          <t xml:space="preserve">margine del 38%circa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8" authorId="0" shapeId="0" xr:uid="{489C2F61-3B9B-4804-A7E6-E2899852846C}">
      <text>
        <r>
          <rPr>
            <b/>
            <sz val="9"/>
            <color indexed="81"/>
            <rFont val="Tahoma"/>
            <family val="2"/>
          </rPr>
          <t xml:space="preserve">margine del 38%circa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<sst xmlns="http://schemas.openxmlformats.org/spreadsheetml/2006/main" count="109" uniqueCount="91">
  <si>
    <t>BILANCIO PREVENTIVO 2021-2023 E PRECONSUNTIVO 2020</t>
  </si>
  <si>
    <t xml:space="preserve"> CONTO ECONOMICO </t>
  </si>
  <si>
    <t>(Basato sulla struttura di bilancio delle Unioni Regionali)</t>
  </si>
  <si>
    <t>PREVENTIVO APPROVATO 2019</t>
  </si>
  <si>
    <t>PRECONSUNTIVO 2019</t>
  </si>
  <si>
    <t>CONSUNTIVO 2019</t>
  </si>
  <si>
    <t>PREVENTIVO ASSESTATO 2020</t>
  </si>
  <si>
    <t>PRECONSUNTIVO 2020</t>
  </si>
  <si>
    <t>PREVENTIVO  2021</t>
  </si>
  <si>
    <t>PREVENTIVO  2022</t>
  </si>
  <si>
    <t>PREVENTIVO 2023</t>
  </si>
  <si>
    <t>A)</t>
  </si>
  <si>
    <t>PROVENTI GESTIONE CORRENTE</t>
  </si>
  <si>
    <t xml:space="preserve"> </t>
  </si>
  <si>
    <t>1)</t>
  </si>
  <si>
    <t>Quote associative CCIAA</t>
  </si>
  <si>
    <t>1b)</t>
  </si>
  <si>
    <t>Contributo da CCIAA per iniziative intersettoriali</t>
  </si>
  <si>
    <t>2)</t>
  </si>
  <si>
    <t>Finanziamenti fondo perequativo</t>
  </si>
  <si>
    <t>3)</t>
  </si>
  <si>
    <t xml:space="preserve">Altri contributi </t>
  </si>
  <si>
    <t>Progettualità</t>
  </si>
  <si>
    <t xml:space="preserve">Bandi </t>
  </si>
  <si>
    <t>4)</t>
  </si>
  <si>
    <t>Proventi da gestione servizi commerciali</t>
  </si>
  <si>
    <t>5)</t>
  </si>
  <si>
    <t>Altri proventi o rimborsi</t>
  </si>
  <si>
    <t>6)</t>
  </si>
  <si>
    <t>Proventi attività Delegaz. Bruxelles</t>
  </si>
  <si>
    <t>TOTALE PROVENTI GESTIONE CORRENTE (A)</t>
  </si>
  <si>
    <t>B)</t>
  </si>
  <si>
    <t>ONERI GESTIONE CORRENTE</t>
  </si>
  <si>
    <t xml:space="preserve">B1) </t>
  </si>
  <si>
    <t>ONERI DELLA STRUTTURA</t>
  </si>
  <si>
    <t>Organi istituzionali</t>
  </si>
  <si>
    <t>Personale</t>
  </si>
  <si>
    <t>Funzionamento</t>
  </si>
  <si>
    <t>3.1</t>
  </si>
  <si>
    <t>acquisizioni e prestazioni di servizi</t>
  </si>
  <si>
    <t>3.2</t>
  </si>
  <si>
    <t>godimento di beni di terzi</t>
  </si>
  <si>
    <t>3.3</t>
  </si>
  <si>
    <t>oneri diversi di gestione</t>
  </si>
  <si>
    <t>di cui tasse</t>
  </si>
  <si>
    <t>di cui per provvedimenti di riduzione di spesa</t>
  </si>
  <si>
    <t xml:space="preserve">Ammortamenti ed accantonamenti </t>
  </si>
  <si>
    <t>Oneri  gestione corrente Delegaz. Bruxelles</t>
  </si>
  <si>
    <t>TOTALE ONERI DELLA STRUTTURA (B1)</t>
  </si>
  <si>
    <t>MARGINE PER LA COPERTURA DEGLI ONERI DI FUNZIONAMENTO (A1-B1)</t>
  </si>
  <si>
    <t>MARGINE PER LA COPERTURA DEGLI ONERI PER INIZIATIVE ISTITUZIONALI (A-B1)</t>
  </si>
  <si>
    <t>B2 ONERI PROGETTI/ATTIVITA' ISTITUZIONALI</t>
  </si>
  <si>
    <t>B2.1 Progetti/attività finanziati con quota associativa</t>
  </si>
  <si>
    <t>Iniziative di promozione/Attività istituzionali</t>
  </si>
  <si>
    <t>Studi, ricerche e indagini</t>
  </si>
  <si>
    <t xml:space="preserve">3)   </t>
  </si>
  <si>
    <t>Assistenza e servizi alle CCIAA</t>
  </si>
  <si>
    <t>Fondo iniziative intersettoriali</t>
  </si>
  <si>
    <t>B2.2 Progetti/attività finanziati con fondo perequativo</t>
  </si>
  <si>
    <t>B2.3 Progetti/attività finanziati con altri contributi</t>
  </si>
  <si>
    <t xml:space="preserve">B2.3.1 </t>
  </si>
  <si>
    <t>Oneri Attività Delegazione Bruxelles</t>
  </si>
  <si>
    <t>Bando</t>
  </si>
  <si>
    <t>TOTALE ONERI ATTIVITA' ISTITUZIONALI (B2)</t>
  </si>
  <si>
    <t>TOTALE ONERI GESTIONE CORRENTE (B1+B2)</t>
  </si>
  <si>
    <t>RIS. DELLA GESTIONE CORRENTE (A-B)</t>
  </si>
  <si>
    <t>C)</t>
  </si>
  <si>
    <t>GESTIONE FINANZIARIA</t>
  </si>
  <si>
    <t>1) Proventi finanziari</t>
  </si>
  <si>
    <t>2) Oneri finanziari</t>
  </si>
  <si>
    <t>RIS. DELLA GESTIONE FINANZIARIA (C)</t>
  </si>
  <si>
    <t>D)</t>
  </si>
  <si>
    <t>GESTIONE STRAORDINARIA</t>
  </si>
  <si>
    <t>1) Proventi straordinari</t>
  </si>
  <si>
    <t>Sopravvenienze attive</t>
  </si>
  <si>
    <t>2) Oneri straordinari</t>
  </si>
  <si>
    <t>Sopravvenienze passive</t>
  </si>
  <si>
    <t>Minusvalenze su partecipazioni</t>
  </si>
  <si>
    <t>RIS. DELLA GESTIONE STRAORDINARIA (D)</t>
  </si>
  <si>
    <t>E)</t>
  </si>
  <si>
    <t>Rettifiche Attivo Patrimoniale</t>
  </si>
  <si>
    <t>1) Rivalutazione attivo patrimoniale</t>
  </si>
  <si>
    <t>2) Svalutazione attivo patrimoniale</t>
  </si>
  <si>
    <t>RIS. DELLE RETTIFICHE PATRIMONIALI</t>
  </si>
  <si>
    <t>RISULTATO PRESUNTO ECONOMICO                                                                                                                                                               DELL'ESERCIZIO A+B+C+D</t>
  </si>
  <si>
    <t>PIANO DEGLI INVESTIMENTI</t>
  </si>
  <si>
    <t>E) Immobilizzazioni immateriali</t>
  </si>
  <si>
    <t>F) Immobilizzazioni materiali</t>
  </si>
  <si>
    <t>G) Immobilizzazioni finanziarie</t>
  </si>
  <si>
    <t>TOTALE INVESTIMENTI (E+F+G)</t>
  </si>
  <si>
    <t xml:space="preserve">UNIONCAMERE DEL VENETO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</si>
</sst>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_ ;[Red]\-0.00\ "/>
    <numFmt numFmtId="165" formatCode="_-* #,##0_-;\-* #,##0_-;_-* &quot;-&quot;??_-;_-@_-"/>
    <numFmt numFmtId="166" formatCode="#,##0.000"/>
    <numFmt numFmtId="167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Tahoma"/>
      <family val="2"/>
    </font>
    <font>
      <sz val="11"/>
      <name val="tahoma"/>
      <family val="2"/>
    </font>
    <font>
      <sz val="10"/>
      <name val="Arial"/>
      <family val="2"/>
    </font>
    <font>
      <i/>
      <sz val="1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2" applyFont="1" applyAlignment="1">
      <alignment horizontal="center" vertical="center" wrapText="1"/>
    </xf>
    <xf numFmtId="0" fontId="3" fillId="0" borderId="0" xfId="2" applyFont="1"/>
    <xf numFmtId="0" fontId="2" fillId="2" borderId="0" xfId="2" applyFont="1" applyFill="1" applyAlignment="1">
      <alignment horizontal="center" vertical="center" wrapText="1"/>
    </xf>
    <xf numFmtId="3" fontId="2" fillId="0" borderId="12" xfId="2" applyNumberFormat="1" applyFont="1" applyBorder="1" applyAlignment="1">
      <alignment horizontal="center"/>
    </xf>
    <xf numFmtId="3" fontId="2" fillId="0" borderId="13" xfId="2" applyNumberFormat="1" applyFont="1" applyBorder="1" applyAlignment="1">
      <alignment horizontal="center"/>
    </xf>
    <xf numFmtId="164" fontId="2" fillId="0" borderId="14" xfId="3" applyNumberFormat="1" applyFont="1" applyBorder="1" applyAlignment="1">
      <alignment horizontal="center" vertical="top" wrapText="1"/>
    </xf>
    <xf numFmtId="164" fontId="2" fillId="0" borderId="13" xfId="3" applyNumberFormat="1" applyFont="1" applyBorder="1" applyAlignment="1">
      <alignment horizontal="center" vertical="top" wrapText="1"/>
    </xf>
    <xf numFmtId="164" fontId="2" fillId="0" borderId="15" xfId="3" applyNumberFormat="1" applyFont="1" applyBorder="1" applyAlignment="1">
      <alignment horizontal="center" vertical="top" wrapText="1"/>
    </xf>
    <xf numFmtId="164" fontId="2" fillId="0" borderId="0" xfId="3" applyNumberFormat="1" applyFont="1" applyAlignment="1">
      <alignment horizontal="center" vertical="top" wrapText="1"/>
    </xf>
    <xf numFmtId="3" fontId="2" fillId="0" borderId="16" xfId="2" applyNumberFormat="1" applyFont="1" applyBorder="1" applyAlignment="1">
      <alignment horizontal="center"/>
    </xf>
    <xf numFmtId="3" fontId="2" fillId="0" borderId="17" xfId="2" applyNumberFormat="1" applyFont="1" applyBorder="1" applyAlignment="1">
      <alignment horizontal="center"/>
    </xf>
    <xf numFmtId="164" fontId="2" fillId="2" borderId="18" xfId="2" applyNumberFormat="1" applyFont="1" applyFill="1" applyBorder="1" applyAlignment="1">
      <alignment horizontal="center"/>
    </xf>
    <xf numFmtId="0" fontId="3" fillId="0" borderId="17" xfId="2" applyFont="1" applyBorder="1"/>
    <xf numFmtId="0" fontId="3" fillId="0" borderId="19" xfId="2" applyFont="1" applyBorder="1"/>
    <xf numFmtId="164" fontId="3" fillId="0" borderId="18" xfId="2" applyNumberFormat="1" applyFont="1" applyBorder="1" applyAlignment="1">
      <alignment horizontal="right"/>
    </xf>
    <xf numFmtId="0" fontId="2" fillId="0" borderId="16" xfId="2" applyFont="1" applyBorder="1"/>
    <xf numFmtId="0" fontId="2" fillId="0" borderId="17" xfId="2" applyFont="1" applyBorder="1"/>
    <xf numFmtId="43" fontId="3" fillId="0" borderId="18" xfId="4" applyFont="1" applyBorder="1" applyAlignment="1">
      <alignment horizontal="right"/>
    </xf>
    <xf numFmtId="0" fontId="3" fillId="0" borderId="16" xfId="2" applyFont="1" applyBorder="1"/>
    <xf numFmtId="0" fontId="2" fillId="2" borderId="17" xfId="2" applyFont="1" applyFill="1" applyBorder="1"/>
    <xf numFmtId="3" fontId="2" fillId="0" borderId="18" xfId="4" applyNumberFormat="1" applyFont="1" applyBorder="1" applyAlignment="1">
      <alignment horizontal="right"/>
    </xf>
    <xf numFmtId="3" fontId="2" fillId="0" borderId="17" xfId="2" applyNumberFormat="1" applyFont="1" applyBorder="1"/>
    <xf numFmtId="3" fontId="2" fillId="0" borderId="19" xfId="2" applyNumberFormat="1" applyFont="1" applyBorder="1"/>
    <xf numFmtId="3" fontId="2" fillId="0" borderId="0" xfId="2" applyNumberFormat="1" applyFont="1"/>
    <xf numFmtId="3" fontId="3" fillId="0" borderId="18" xfId="4" applyNumberFormat="1" applyFont="1" applyFill="1" applyBorder="1" applyAlignment="1">
      <alignment horizontal="right"/>
    </xf>
    <xf numFmtId="3" fontId="3" fillId="0" borderId="17" xfId="2" applyNumberFormat="1" applyFont="1" applyBorder="1"/>
    <xf numFmtId="3" fontId="3" fillId="0" borderId="19" xfId="2" applyNumberFormat="1" applyFont="1" applyBorder="1"/>
    <xf numFmtId="3" fontId="3" fillId="0" borderId="0" xfId="2" applyNumberFormat="1" applyFont="1"/>
    <xf numFmtId="3" fontId="3" fillId="0" borderId="17" xfId="4" applyNumberFormat="1" applyFont="1" applyFill="1" applyBorder="1" applyAlignment="1">
      <alignment horizontal="right"/>
    </xf>
    <xf numFmtId="3" fontId="3" fillId="0" borderId="19" xfId="4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165" fontId="3" fillId="0" borderId="18" xfId="5" applyNumberFormat="1" applyFont="1" applyFill="1" applyBorder="1" applyAlignment="1">
      <alignment horizontal="right"/>
    </xf>
    <xf numFmtId="165" fontId="2" fillId="0" borderId="17" xfId="4" applyNumberFormat="1" applyFont="1" applyFill="1" applyBorder="1" applyAlignment="1">
      <alignment horizontal="right"/>
    </xf>
    <xf numFmtId="165" fontId="2" fillId="0" borderId="19" xfId="4" applyNumberFormat="1" applyFont="1" applyFill="1" applyBorder="1" applyAlignment="1">
      <alignment horizontal="right"/>
    </xf>
    <xf numFmtId="165" fontId="2" fillId="0" borderId="0" xfId="4" applyNumberFormat="1" applyFont="1" applyFill="1" applyBorder="1" applyAlignment="1">
      <alignment horizontal="right"/>
    </xf>
    <xf numFmtId="165" fontId="3" fillId="0" borderId="18" xfId="4" applyNumberFormat="1" applyFont="1" applyFill="1" applyBorder="1" applyAlignment="1">
      <alignment horizontal="right"/>
    </xf>
    <xf numFmtId="165" fontId="3" fillId="0" borderId="17" xfId="4" applyNumberFormat="1" applyFont="1" applyFill="1" applyBorder="1" applyAlignment="1">
      <alignment horizontal="right"/>
    </xf>
    <xf numFmtId="166" fontId="3" fillId="0" borderId="0" xfId="2" applyNumberFormat="1" applyFont="1"/>
    <xf numFmtId="0" fontId="5" fillId="0" borderId="17" xfId="2" applyFont="1" applyBorder="1"/>
    <xf numFmtId="3" fontId="5" fillId="0" borderId="18" xfId="4" applyNumberFormat="1" applyFont="1" applyFill="1" applyBorder="1" applyAlignment="1">
      <alignment horizontal="right"/>
    </xf>
    <xf numFmtId="3" fontId="5" fillId="0" borderId="17" xfId="4" applyNumberFormat="1" applyFont="1" applyFill="1" applyBorder="1" applyAlignment="1">
      <alignment horizontal="right"/>
    </xf>
    <xf numFmtId="165" fontId="2" fillId="0" borderId="18" xfId="4" applyNumberFormat="1" applyFont="1" applyFill="1" applyBorder="1" applyAlignment="1">
      <alignment horizontal="right"/>
    </xf>
    <xf numFmtId="165" fontId="2" fillId="0" borderId="18" xfId="5" applyNumberFormat="1" applyFont="1" applyFill="1" applyBorder="1" applyAlignment="1">
      <alignment horizontal="right"/>
    </xf>
    <xf numFmtId="165" fontId="2" fillId="0" borderId="17" xfId="5" applyNumberFormat="1" applyFont="1" applyFill="1" applyBorder="1" applyAlignment="1">
      <alignment horizontal="right"/>
    </xf>
    <xf numFmtId="164" fontId="3" fillId="0" borderId="17" xfId="2" applyNumberFormat="1" applyFont="1" applyBorder="1" applyAlignment="1">
      <alignment horizontal="right"/>
    </xf>
    <xf numFmtId="165" fontId="3" fillId="0" borderId="17" xfId="5" applyNumberFormat="1" applyFont="1" applyFill="1" applyBorder="1" applyAlignment="1">
      <alignment horizontal="right"/>
    </xf>
    <xf numFmtId="165" fontId="3" fillId="0" borderId="18" xfId="2" applyNumberFormat="1" applyFont="1" applyBorder="1" applyAlignment="1">
      <alignment horizontal="right"/>
    </xf>
    <xf numFmtId="165" fontId="3" fillId="0" borderId="17" xfId="2" applyNumberFormat="1" applyFont="1" applyBorder="1" applyAlignment="1">
      <alignment horizontal="right"/>
    </xf>
    <xf numFmtId="0" fontId="2" fillId="2" borderId="0" xfId="2" applyFont="1" applyFill="1"/>
    <xf numFmtId="0" fontId="3" fillId="2" borderId="0" xfId="2" applyFont="1" applyFill="1"/>
    <xf numFmtId="0" fontId="3" fillId="2" borderId="16" xfId="2" applyFont="1" applyFill="1" applyBorder="1"/>
    <xf numFmtId="165" fontId="2" fillId="0" borderId="17" xfId="4" applyNumberFormat="1" applyFont="1" applyFill="1" applyBorder="1" applyAlignment="1"/>
    <xf numFmtId="165" fontId="2" fillId="0" borderId="18" xfId="4" applyNumberFormat="1" applyFont="1" applyFill="1" applyBorder="1" applyAlignment="1"/>
    <xf numFmtId="165" fontId="2" fillId="0" borderId="19" xfId="4" applyNumberFormat="1" applyFont="1" applyFill="1" applyBorder="1" applyAlignment="1"/>
    <xf numFmtId="165" fontId="2" fillId="0" borderId="0" xfId="4" applyNumberFormat="1" applyFont="1" applyFill="1" applyBorder="1" applyAlignment="1"/>
    <xf numFmtId="165" fontId="3" fillId="0" borderId="18" xfId="4" applyNumberFormat="1" applyFont="1" applyFill="1" applyBorder="1" applyAlignment="1"/>
    <xf numFmtId="165" fontId="3" fillId="0" borderId="17" xfId="4" applyNumberFormat="1" applyFont="1" applyFill="1" applyBorder="1" applyAlignment="1"/>
    <xf numFmtId="38" fontId="2" fillId="0" borderId="17" xfId="4" applyNumberFormat="1" applyFont="1" applyFill="1" applyBorder="1" applyAlignment="1">
      <alignment horizontal="right"/>
    </xf>
    <xf numFmtId="38" fontId="2" fillId="0" borderId="18" xfId="4" applyNumberFormat="1" applyFont="1" applyFill="1" applyBorder="1" applyAlignment="1">
      <alignment horizontal="right"/>
    </xf>
    <xf numFmtId="38" fontId="2" fillId="0" borderId="19" xfId="4" applyNumberFormat="1" applyFont="1" applyFill="1" applyBorder="1" applyAlignment="1">
      <alignment horizontal="right"/>
    </xf>
    <xf numFmtId="38" fontId="2" fillId="0" borderId="0" xfId="4" applyNumberFormat="1" applyFont="1" applyFill="1" applyBorder="1" applyAlignment="1">
      <alignment horizontal="right"/>
    </xf>
    <xf numFmtId="0" fontId="2" fillId="2" borderId="16" xfId="2" applyFont="1" applyFill="1" applyBorder="1"/>
    <xf numFmtId="0" fontId="3" fillId="2" borderId="17" xfId="2" applyFont="1" applyFill="1" applyBorder="1"/>
    <xf numFmtId="0" fontId="3" fillId="2" borderId="17" xfId="2" quotePrefix="1" applyFont="1" applyFill="1" applyBorder="1"/>
    <xf numFmtId="165" fontId="3" fillId="0" borderId="18" xfId="4" quotePrefix="1" applyNumberFormat="1" applyFont="1" applyFill="1" applyBorder="1" applyAlignment="1">
      <alignment horizontal="right"/>
    </xf>
    <xf numFmtId="165" fontId="3" fillId="0" borderId="17" xfId="4" quotePrefix="1" applyNumberFormat="1" applyFont="1" applyFill="1" applyBorder="1" applyAlignment="1">
      <alignment horizontal="right"/>
    </xf>
    <xf numFmtId="38" fontId="3" fillId="0" borderId="17" xfId="4" applyNumberFormat="1" applyFont="1" applyFill="1" applyBorder="1" applyAlignment="1">
      <alignment horizontal="right"/>
    </xf>
    <xf numFmtId="167" fontId="2" fillId="0" borderId="0" xfId="4" applyNumberFormat="1" applyFont="1" applyFill="1" applyBorder="1" applyAlignment="1">
      <alignment horizontal="right" vertical="center" wrapText="1"/>
    </xf>
    <xf numFmtId="0" fontId="3" fillId="2" borderId="20" xfId="2" applyFont="1" applyFill="1" applyBorder="1"/>
    <xf numFmtId="167" fontId="3" fillId="0" borderId="0" xfId="4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horizontal="left" vertical="justify" wrapText="1"/>
    </xf>
    <xf numFmtId="167" fontId="2" fillId="0" borderId="2" xfId="4" applyNumberFormat="1" applyFont="1" applyFill="1" applyBorder="1" applyAlignment="1">
      <alignment horizontal="right" vertical="center" wrapText="1"/>
    </xf>
    <xf numFmtId="3" fontId="3" fillId="0" borderId="2" xfId="2" applyNumberFormat="1" applyFont="1" applyBorder="1"/>
    <xf numFmtId="0" fontId="2" fillId="2" borderId="0" xfId="2" quotePrefix="1" applyFont="1" applyFill="1"/>
    <xf numFmtId="0" fontId="3" fillId="2" borderId="0" xfId="2" quotePrefix="1" applyFont="1" applyFill="1"/>
    <xf numFmtId="43" fontId="2" fillId="0" borderId="0" xfId="1" applyFont="1" applyFill="1" applyBorder="1" applyAlignment="1">
      <alignment horizontal="right" vertical="center" wrapText="1"/>
    </xf>
    <xf numFmtId="164" fontId="3" fillId="0" borderId="0" xfId="2" applyNumberFormat="1" applyFont="1" applyAlignment="1">
      <alignment horizontal="right"/>
    </xf>
    <xf numFmtId="0" fontId="2" fillId="0" borderId="0" xfId="2" applyFont="1"/>
    <xf numFmtId="0" fontId="2" fillId="0" borderId="19" xfId="2" applyFont="1" applyBorder="1"/>
    <xf numFmtId="0" fontId="2" fillId="0" borderId="17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0" borderId="17" xfId="2" applyFont="1" applyBorder="1" applyAlignment="1">
      <alignment wrapText="1"/>
    </xf>
    <xf numFmtId="0" fontId="2" fillId="2" borderId="17" xfId="2" applyFont="1" applyFill="1" applyBorder="1" applyAlignment="1">
      <alignment horizontal="left" vertical="justify" wrapText="1"/>
    </xf>
    <xf numFmtId="0" fontId="3" fillId="0" borderId="17" xfId="2" applyFont="1" applyBorder="1" applyAlignment="1">
      <alignment horizontal="left" vertical="justify" wrapText="1"/>
    </xf>
    <xf numFmtId="0" fontId="3" fillId="0" borderId="21" xfId="2" applyFont="1" applyBorder="1" applyAlignment="1">
      <alignment horizontal="left" vertical="justify" wrapText="1"/>
    </xf>
    <xf numFmtId="167" fontId="2" fillId="0" borderId="17" xfId="4" applyNumberFormat="1" applyFont="1" applyFill="1" applyBorder="1" applyAlignment="1">
      <alignment horizontal="right" vertical="center" wrapText="1"/>
    </xf>
    <xf numFmtId="167" fontId="3" fillId="0" borderId="21" xfId="4" applyNumberFormat="1" applyFont="1" applyFill="1" applyBorder="1" applyAlignment="1">
      <alignment horizontal="right" vertical="center" wrapText="1"/>
    </xf>
    <xf numFmtId="167" fontId="2" fillId="0" borderId="17" xfId="1" applyNumberFormat="1" applyFont="1" applyFill="1" applyBorder="1" applyAlignment="1">
      <alignment horizontal="right" vertical="center" wrapText="1"/>
    </xf>
    <xf numFmtId="167" fontId="3" fillId="0" borderId="21" xfId="1" applyNumberFormat="1" applyFont="1" applyFill="1" applyBorder="1" applyAlignment="1">
      <alignment horizontal="right" vertical="center" wrapText="1"/>
    </xf>
    <xf numFmtId="167" fontId="2" fillId="0" borderId="19" xfId="4" applyNumberFormat="1" applyFont="1" applyFill="1" applyBorder="1" applyAlignment="1">
      <alignment horizontal="right" vertical="center" wrapText="1"/>
    </xf>
    <xf numFmtId="167" fontId="3" fillId="0" borderId="23" xfId="4" applyNumberFormat="1" applyFont="1" applyFill="1" applyBorder="1" applyAlignment="1">
      <alignment horizontal="right" vertical="center" wrapText="1"/>
    </xf>
    <xf numFmtId="167" fontId="2" fillId="0" borderId="18" xfId="4" applyNumberFormat="1" applyFont="1" applyFill="1" applyBorder="1" applyAlignment="1">
      <alignment horizontal="right" vertical="center" wrapText="1"/>
    </xf>
    <xf numFmtId="167" fontId="3" fillId="0" borderId="22" xfId="4" applyNumberFormat="1" applyFont="1" applyFill="1" applyBorder="1" applyAlignment="1">
      <alignment horizontal="right" vertical="center" wrapText="1"/>
    </xf>
  </cellXfs>
  <cellStyles count="6">
    <cellStyle name="Migliaia" xfId="1" builtinId="3"/>
    <cellStyle name="Migliaia 3" xfId="4" xr:uid="{89CAB593-01E9-4F10-BF1B-67D601BE3FC5}"/>
    <cellStyle name="Normal 2" xfId="2" xr:uid="{7776C8D7-C511-4721-86C1-B1CCE056EBD1}"/>
    <cellStyle name="Normale" xfId="0" builtinId="0"/>
    <cellStyle name="Normale_2007 preventivo globale finanziario orizz." xfId="3" xr:uid="{840DCF37-15CB-4B3B-992D-D83F47190156}"/>
    <cellStyle name="Percentuale 2 2" xfId="5" xr:uid="{665A555F-7C3A-483B-A941-35BEB00B5A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201706</xdr:colOff>
      <xdr:row>0</xdr:row>
      <xdr:rowOff>11207</xdr:rowOff>
    </xdr:from>
    <xdr:to>
      <xdr:col>3</xdr:col>
      <xdr:colOff>1367118</xdr:colOff>
      <xdr:row>2</xdr:row>
      <xdr:rowOff>35687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49BE6A0-11F3-409A-BE84-D423C14F5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549089"/>
          <a:ext cx="2039471" cy="3830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bilit&#224;\Roberta\PROGETTI\PROGETTI%20PER%20COMPETENZA%20con%20codice%20eic%20ucv_23.01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Roberta\BILANCIO\Bilancio%202014\PREVENTIVO%20PER%20CASSA\REDAZIONE%20FINALE%20PREV.%20PER%20CASSA\schema%20francesco%20per%20riclassificazione%20busdget%20plurienn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Bilancio\2021\Preventivo\Competenza\PREVENTIVO%2021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etti totali"/>
      <sheetName val="budget per dipartimento"/>
      <sheetName val="budget per finanziatore"/>
      <sheetName val="EEN"/>
      <sheetName val="Foglio2"/>
      <sheetName val="FOGLIO1"/>
    </sheetNames>
    <sheetDataSet>
      <sheetData sheetId="0"/>
      <sheetData sheetId="1"/>
      <sheetData sheetId="2">
        <row r="2">
          <cell r="A2" t="str">
            <v>EU</v>
          </cell>
        </row>
        <row r="3">
          <cell r="A3" t="str">
            <v>REG</v>
          </cell>
        </row>
        <row r="4">
          <cell r="A4" t="str">
            <v>Fp</v>
          </cell>
        </row>
        <row r="5">
          <cell r="A5" t="str">
            <v>ALTRI</v>
          </cell>
        </row>
      </sheetData>
      <sheetData sheetId="3"/>
      <sheetData sheetId="4"/>
      <sheetData sheetId="5">
        <row r="3">
          <cell r="C3" t="str">
            <v>Een</v>
          </cell>
        </row>
        <row r="4">
          <cell r="C4" t="str">
            <v>Ministeri</v>
          </cell>
        </row>
        <row r="5">
          <cell r="C5" t="str">
            <v>Altri UE</v>
          </cell>
        </row>
        <row r="6">
          <cell r="C6" t="str">
            <v>Interreg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"/>
      <sheetName val="torte"/>
      <sheetName val="Quote contributive"/>
      <sheetName val="Progetti"/>
      <sheetName val="A1-2,8%"/>
      <sheetName val="a1.A"/>
      <sheetName val="ELENCO F.P."/>
      <sheetName val="A2"/>
      <sheetName val="A3"/>
      <sheetName val="ELENCO PROGETTI"/>
      <sheetName val="A4"/>
      <sheetName val="A5"/>
      <sheetName val="A6"/>
      <sheetName val="B1.1"/>
      <sheetName val="B1.2"/>
      <sheetName val="B1.3.1"/>
      <sheetName val="B1.3.2"/>
      <sheetName val="B1.3.3"/>
      <sheetName val="B1.4"/>
      <sheetName val="B1.5"/>
      <sheetName val="B2.1.1"/>
      <sheetName val="B2.1.2"/>
      <sheetName val="B2.1.3"/>
      <sheetName val="B2.1.4"/>
      <sheetName val="B2.1.5"/>
      <sheetName val="B2.1.6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  <sheetName val="E1"/>
      <sheetName val="E2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N6" t="str">
            <v>Trasferimenti correnti da Amministrazioni pubbliche</v>
          </cell>
        </row>
        <row r="7">
          <cell r="N7" t="str">
            <v>Trasferimenti correnti da Imprese</v>
          </cell>
        </row>
        <row r="8">
          <cell r="N8" t="str">
            <v xml:space="preserve">Trasferimenti correnti dall'Unione Europea e dal Resto del Mondo </v>
          </cell>
        </row>
        <row r="9">
          <cell r="N9" t="str">
            <v>Vendita di servizi</v>
          </cell>
        </row>
        <row r="10">
          <cell r="N10" t="str">
            <v>Interessi attivi da titoli o finanziamenti a breve termine</v>
          </cell>
        </row>
        <row r="11">
          <cell r="N11" t="str">
            <v xml:space="preserve">Entrate derivanti dalla distribuzione di dividendi </v>
          </cell>
        </row>
        <row r="12">
          <cell r="N12" t="str">
            <v>Entrate derivanti dalla distribuzione di utili e avanzi</v>
          </cell>
        </row>
        <row r="13">
          <cell r="N13" t="str">
            <v>Retribuzioni lorde</v>
          </cell>
        </row>
        <row r="14">
          <cell r="N14" t="str">
            <v>Contributi sociali a carico dell'ente</v>
          </cell>
        </row>
        <row r="15">
          <cell r="N15" t="str">
            <v>Imposte , tasse a carico dell'ente</v>
          </cell>
        </row>
        <row r="16">
          <cell r="N16" t="str">
            <v xml:space="preserve">Acquisto di servizi non sanitari </v>
          </cell>
        </row>
        <row r="17">
          <cell r="N17" t="str">
            <v>Trasferimenti correnti a Amministrazioni Pubbliche</v>
          </cell>
        </row>
        <row r="18">
          <cell r="N18" t="str">
            <v>Trasferimenti correnti a Imprese</v>
          </cell>
        </row>
        <row r="19">
          <cell r="N19" t="str">
            <v>Trasferimenti correnti a Istituzioni Sociali Private</v>
          </cell>
        </row>
        <row r="20">
          <cell r="N20" t="str">
            <v>Rimborsi di trasferimenti all ' Unione Europea</v>
          </cell>
        </row>
        <row r="21">
          <cell r="N21" t="str">
            <v>Acquisizioni di partecipazioni , azioni e conferimenti di capitale</v>
          </cell>
        </row>
        <row r="22">
          <cell r="N22" t="str">
            <v>Acquisizioni di titoli obbligazionari a breve termine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 2021 - 2023"/>
      <sheetName val="Annuale 2021"/>
      <sheetName val="Riconciliazione Revisori 20"/>
      <sheetName val="Riconciliazione Revisori 21"/>
      <sheetName val="Riconciliazione Revisori 22"/>
      <sheetName val="Riconciliazione Revisori 23"/>
      <sheetName val="Pluriennale 21-23"/>
      <sheetName val="torte"/>
      <sheetName val="Progetti 2014"/>
      <sheetName val="ELENCO F.P. 2015"/>
      <sheetName val="ELENCO F.P. 2014"/>
      <sheetName val="A2"/>
      <sheetName val="ELENCO PROGETTI"/>
      <sheetName val="A3 - Progetti 2020 cons. per re"/>
      <sheetName val="A3 - Progetti 2021-23"/>
      <sheetName val="A4"/>
      <sheetName val="A5"/>
      <sheetName val="A6"/>
      <sheetName val="B1.1"/>
      <sheetName val="Personale 2019-2021"/>
      <sheetName val="B1.3.1"/>
      <sheetName val="B1.3.2"/>
      <sheetName val="B1.3.3"/>
      <sheetName val="B1.4"/>
      <sheetName val="B1.5"/>
      <sheetName val="B2.1.1"/>
      <sheetName val="B2.1.1assestamento"/>
      <sheetName val="B2.1.2"/>
      <sheetName val="B2.1.3"/>
      <sheetName val="B2.1.4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819000</v>
          </cell>
        </row>
      </sheetData>
      <sheetData sheetId="12"/>
      <sheetData sheetId="13"/>
      <sheetData sheetId="14">
        <row r="41">
          <cell r="F41">
            <v>2207528</v>
          </cell>
          <cell r="H41">
            <v>1968067.14</v>
          </cell>
        </row>
      </sheetData>
      <sheetData sheetId="15">
        <row r="12">
          <cell r="F12">
            <v>10422.216799999998</v>
          </cell>
        </row>
      </sheetData>
      <sheetData sheetId="16">
        <row r="12">
          <cell r="F12">
            <v>111296.64</v>
          </cell>
          <cell r="H12">
            <v>114296.64</v>
          </cell>
        </row>
      </sheetData>
      <sheetData sheetId="17"/>
      <sheetData sheetId="18">
        <row r="14">
          <cell r="D14">
            <v>35000</v>
          </cell>
        </row>
      </sheetData>
      <sheetData sheetId="19">
        <row r="25">
          <cell r="D25">
            <v>1538921.3218873232</v>
          </cell>
        </row>
      </sheetData>
      <sheetData sheetId="20"/>
      <sheetData sheetId="21"/>
      <sheetData sheetId="22">
        <row r="17">
          <cell r="D17">
            <v>185798</v>
          </cell>
        </row>
      </sheetData>
      <sheetData sheetId="23"/>
      <sheetData sheetId="24"/>
      <sheetData sheetId="25"/>
      <sheetData sheetId="26"/>
      <sheetData sheetId="27">
        <row r="38">
          <cell r="G38">
            <v>80000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679F7-8CCC-41EF-A406-CC57DD403BFF}">
  <sheetPr>
    <pageSetUpPr fitToPage="1"/>
  </sheetPr>
  <dimension ref="A1:CZ118"/>
  <sheetViews>
    <sheetView tabSelected="1" topLeftCell="A61" zoomScale="85" workbookViewId="0">
      <selection activeCell="A101" sqref="A101:XFD101"/>
    </sheetView>
  </sheetViews>
  <sheetFormatPr defaultColWidth="4.42578125" defaultRowHeight="14.25" x14ac:dyDescent="0.2"/>
  <cols>
    <col min="1" max="3" width="4.42578125" style="2"/>
    <col min="4" max="4" width="58.85546875" style="2" customWidth="1"/>
    <col min="5" max="5" width="15.28515625" style="77" hidden="1" customWidth="1"/>
    <col min="6" max="6" width="19.42578125" style="77" hidden="1" customWidth="1"/>
    <col min="7" max="7" width="19.42578125" style="77" customWidth="1"/>
    <col min="8" max="8" width="16.5703125" style="77" customWidth="1"/>
    <col min="9" max="9" width="19.5703125" style="77" customWidth="1"/>
    <col min="10" max="11" width="15.7109375" style="77" customWidth="1"/>
    <col min="12" max="13" width="15.28515625" style="2" customWidth="1"/>
    <col min="14" max="202" width="4.42578125" style="2"/>
    <col min="203" max="203" width="58.85546875" style="2" customWidth="1"/>
    <col min="204" max="205" width="0" style="2" hidden="1" customWidth="1"/>
    <col min="206" max="206" width="19.42578125" style="2" customWidth="1"/>
    <col min="207" max="207" width="16.5703125" style="2" customWidth="1"/>
    <col min="208" max="208" width="19.5703125" style="2" customWidth="1"/>
    <col min="209" max="210" width="15.7109375" style="2" customWidth="1"/>
    <col min="211" max="212" width="15.28515625" style="2" customWidth="1"/>
    <col min="213" max="213" width="22.42578125" style="2" customWidth="1"/>
    <col min="214" max="214" width="25.28515625" style="2" customWidth="1"/>
    <col min="215" max="215" width="8.28515625" style="2" bestFit="1" customWidth="1"/>
    <col min="216" max="216" width="11.140625" style="2" bestFit="1" customWidth="1"/>
    <col min="217" max="217" width="12.7109375" style="2" bestFit="1" customWidth="1"/>
    <col min="218" max="458" width="4.42578125" style="2"/>
    <col min="459" max="459" width="58.85546875" style="2" customWidth="1"/>
    <col min="460" max="461" width="0" style="2" hidden="1" customWidth="1"/>
    <col min="462" max="462" width="19.42578125" style="2" customWidth="1"/>
    <col min="463" max="463" width="16.5703125" style="2" customWidth="1"/>
    <col min="464" max="464" width="19.5703125" style="2" customWidth="1"/>
    <col min="465" max="466" width="15.7109375" style="2" customWidth="1"/>
    <col min="467" max="468" width="15.28515625" style="2" customWidth="1"/>
    <col min="469" max="469" width="22.42578125" style="2" customWidth="1"/>
    <col min="470" max="470" width="25.28515625" style="2" customWidth="1"/>
    <col min="471" max="471" width="8.28515625" style="2" bestFit="1" customWidth="1"/>
    <col min="472" max="472" width="11.140625" style="2" bestFit="1" customWidth="1"/>
    <col min="473" max="473" width="12.7109375" style="2" bestFit="1" customWidth="1"/>
    <col min="474" max="714" width="4.42578125" style="2"/>
    <col min="715" max="715" width="58.85546875" style="2" customWidth="1"/>
    <col min="716" max="717" width="0" style="2" hidden="1" customWidth="1"/>
    <col min="718" max="718" width="19.42578125" style="2" customWidth="1"/>
    <col min="719" max="719" width="16.5703125" style="2" customWidth="1"/>
    <col min="720" max="720" width="19.5703125" style="2" customWidth="1"/>
    <col min="721" max="722" width="15.7109375" style="2" customWidth="1"/>
    <col min="723" max="724" width="15.28515625" style="2" customWidth="1"/>
    <col min="725" max="725" width="22.42578125" style="2" customWidth="1"/>
    <col min="726" max="726" width="25.28515625" style="2" customWidth="1"/>
    <col min="727" max="727" width="8.28515625" style="2" bestFit="1" customWidth="1"/>
    <col min="728" max="728" width="11.140625" style="2" bestFit="1" customWidth="1"/>
    <col min="729" max="729" width="12.7109375" style="2" bestFit="1" customWidth="1"/>
    <col min="730" max="970" width="4.42578125" style="2"/>
    <col min="971" max="971" width="58.85546875" style="2" customWidth="1"/>
    <col min="972" max="973" width="0" style="2" hidden="1" customWidth="1"/>
    <col min="974" max="974" width="19.42578125" style="2" customWidth="1"/>
    <col min="975" max="975" width="16.5703125" style="2" customWidth="1"/>
    <col min="976" max="976" width="19.5703125" style="2" customWidth="1"/>
    <col min="977" max="978" width="15.7109375" style="2" customWidth="1"/>
    <col min="979" max="980" width="15.28515625" style="2" customWidth="1"/>
    <col min="981" max="981" width="22.42578125" style="2" customWidth="1"/>
    <col min="982" max="982" width="25.28515625" style="2" customWidth="1"/>
    <col min="983" max="983" width="8.28515625" style="2" bestFit="1" customWidth="1"/>
    <col min="984" max="984" width="11.140625" style="2" bestFit="1" customWidth="1"/>
    <col min="985" max="985" width="12.7109375" style="2" bestFit="1" customWidth="1"/>
    <col min="986" max="1226" width="4.42578125" style="2"/>
    <col min="1227" max="1227" width="58.85546875" style="2" customWidth="1"/>
    <col min="1228" max="1229" width="0" style="2" hidden="1" customWidth="1"/>
    <col min="1230" max="1230" width="19.42578125" style="2" customWidth="1"/>
    <col min="1231" max="1231" width="16.5703125" style="2" customWidth="1"/>
    <col min="1232" max="1232" width="19.5703125" style="2" customWidth="1"/>
    <col min="1233" max="1234" width="15.7109375" style="2" customWidth="1"/>
    <col min="1235" max="1236" width="15.28515625" style="2" customWidth="1"/>
    <col min="1237" max="1237" width="22.42578125" style="2" customWidth="1"/>
    <col min="1238" max="1238" width="25.28515625" style="2" customWidth="1"/>
    <col min="1239" max="1239" width="8.28515625" style="2" bestFit="1" customWidth="1"/>
    <col min="1240" max="1240" width="11.140625" style="2" bestFit="1" customWidth="1"/>
    <col min="1241" max="1241" width="12.7109375" style="2" bestFit="1" customWidth="1"/>
    <col min="1242" max="1482" width="4.42578125" style="2"/>
    <col min="1483" max="1483" width="58.85546875" style="2" customWidth="1"/>
    <col min="1484" max="1485" width="0" style="2" hidden="1" customWidth="1"/>
    <col min="1486" max="1486" width="19.42578125" style="2" customWidth="1"/>
    <col min="1487" max="1487" width="16.5703125" style="2" customWidth="1"/>
    <col min="1488" max="1488" width="19.5703125" style="2" customWidth="1"/>
    <col min="1489" max="1490" width="15.7109375" style="2" customWidth="1"/>
    <col min="1491" max="1492" width="15.28515625" style="2" customWidth="1"/>
    <col min="1493" max="1493" width="22.42578125" style="2" customWidth="1"/>
    <col min="1494" max="1494" width="25.28515625" style="2" customWidth="1"/>
    <col min="1495" max="1495" width="8.28515625" style="2" bestFit="1" customWidth="1"/>
    <col min="1496" max="1496" width="11.140625" style="2" bestFit="1" customWidth="1"/>
    <col min="1497" max="1497" width="12.7109375" style="2" bestFit="1" customWidth="1"/>
    <col min="1498" max="1738" width="4.42578125" style="2"/>
    <col min="1739" max="1739" width="58.85546875" style="2" customWidth="1"/>
    <col min="1740" max="1741" width="0" style="2" hidden="1" customWidth="1"/>
    <col min="1742" max="1742" width="19.42578125" style="2" customWidth="1"/>
    <col min="1743" max="1743" width="16.5703125" style="2" customWidth="1"/>
    <col min="1744" max="1744" width="19.5703125" style="2" customWidth="1"/>
    <col min="1745" max="1746" width="15.7109375" style="2" customWidth="1"/>
    <col min="1747" max="1748" width="15.28515625" style="2" customWidth="1"/>
    <col min="1749" max="1749" width="22.42578125" style="2" customWidth="1"/>
    <col min="1750" max="1750" width="25.28515625" style="2" customWidth="1"/>
    <col min="1751" max="1751" width="8.28515625" style="2" bestFit="1" customWidth="1"/>
    <col min="1752" max="1752" width="11.140625" style="2" bestFit="1" customWidth="1"/>
    <col min="1753" max="1753" width="12.7109375" style="2" bestFit="1" customWidth="1"/>
    <col min="1754" max="1994" width="4.42578125" style="2"/>
    <col min="1995" max="1995" width="58.85546875" style="2" customWidth="1"/>
    <col min="1996" max="1997" width="0" style="2" hidden="1" customWidth="1"/>
    <col min="1998" max="1998" width="19.42578125" style="2" customWidth="1"/>
    <col min="1999" max="1999" width="16.5703125" style="2" customWidth="1"/>
    <col min="2000" max="2000" width="19.5703125" style="2" customWidth="1"/>
    <col min="2001" max="2002" width="15.7109375" style="2" customWidth="1"/>
    <col min="2003" max="2004" width="15.28515625" style="2" customWidth="1"/>
    <col min="2005" max="2005" width="22.42578125" style="2" customWidth="1"/>
    <col min="2006" max="2006" width="25.28515625" style="2" customWidth="1"/>
    <col min="2007" max="2007" width="8.28515625" style="2" bestFit="1" customWidth="1"/>
    <col min="2008" max="2008" width="11.140625" style="2" bestFit="1" customWidth="1"/>
    <col min="2009" max="2009" width="12.7109375" style="2" bestFit="1" customWidth="1"/>
    <col min="2010" max="2250" width="4.42578125" style="2"/>
    <col min="2251" max="2251" width="58.85546875" style="2" customWidth="1"/>
    <col min="2252" max="2253" width="0" style="2" hidden="1" customWidth="1"/>
    <col min="2254" max="2254" width="19.42578125" style="2" customWidth="1"/>
    <col min="2255" max="2255" width="16.5703125" style="2" customWidth="1"/>
    <col min="2256" max="2256" width="19.5703125" style="2" customWidth="1"/>
    <col min="2257" max="2258" width="15.7109375" style="2" customWidth="1"/>
    <col min="2259" max="2260" width="15.28515625" style="2" customWidth="1"/>
    <col min="2261" max="2261" width="22.42578125" style="2" customWidth="1"/>
    <col min="2262" max="2262" width="25.28515625" style="2" customWidth="1"/>
    <col min="2263" max="2263" width="8.28515625" style="2" bestFit="1" customWidth="1"/>
    <col min="2264" max="2264" width="11.140625" style="2" bestFit="1" customWidth="1"/>
    <col min="2265" max="2265" width="12.7109375" style="2" bestFit="1" customWidth="1"/>
    <col min="2266" max="2506" width="4.42578125" style="2"/>
    <col min="2507" max="2507" width="58.85546875" style="2" customWidth="1"/>
    <col min="2508" max="2509" width="0" style="2" hidden="1" customWidth="1"/>
    <col min="2510" max="2510" width="19.42578125" style="2" customWidth="1"/>
    <col min="2511" max="2511" width="16.5703125" style="2" customWidth="1"/>
    <col min="2512" max="2512" width="19.5703125" style="2" customWidth="1"/>
    <col min="2513" max="2514" width="15.7109375" style="2" customWidth="1"/>
    <col min="2515" max="2516" width="15.28515625" style="2" customWidth="1"/>
    <col min="2517" max="2517" width="22.42578125" style="2" customWidth="1"/>
    <col min="2518" max="2518" width="25.28515625" style="2" customWidth="1"/>
    <col min="2519" max="2519" width="8.28515625" style="2" bestFit="1" customWidth="1"/>
    <col min="2520" max="2520" width="11.140625" style="2" bestFit="1" customWidth="1"/>
    <col min="2521" max="2521" width="12.7109375" style="2" bestFit="1" customWidth="1"/>
    <col min="2522" max="2762" width="4.42578125" style="2"/>
    <col min="2763" max="2763" width="58.85546875" style="2" customWidth="1"/>
    <col min="2764" max="2765" width="0" style="2" hidden="1" customWidth="1"/>
    <col min="2766" max="2766" width="19.42578125" style="2" customWidth="1"/>
    <col min="2767" max="2767" width="16.5703125" style="2" customWidth="1"/>
    <col min="2768" max="2768" width="19.5703125" style="2" customWidth="1"/>
    <col min="2769" max="2770" width="15.7109375" style="2" customWidth="1"/>
    <col min="2771" max="2772" width="15.28515625" style="2" customWidth="1"/>
    <col min="2773" max="2773" width="22.42578125" style="2" customWidth="1"/>
    <col min="2774" max="2774" width="25.28515625" style="2" customWidth="1"/>
    <col min="2775" max="2775" width="8.28515625" style="2" bestFit="1" customWidth="1"/>
    <col min="2776" max="2776" width="11.140625" style="2" bestFit="1" customWidth="1"/>
    <col min="2777" max="2777" width="12.7109375" style="2" bestFit="1" customWidth="1"/>
    <col min="2778" max="3018" width="4.42578125" style="2"/>
    <col min="3019" max="3019" width="58.85546875" style="2" customWidth="1"/>
    <col min="3020" max="3021" width="0" style="2" hidden="1" customWidth="1"/>
    <col min="3022" max="3022" width="19.42578125" style="2" customWidth="1"/>
    <col min="3023" max="3023" width="16.5703125" style="2" customWidth="1"/>
    <col min="3024" max="3024" width="19.5703125" style="2" customWidth="1"/>
    <col min="3025" max="3026" width="15.7109375" style="2" customWidth="1"/>
    <col min="3027" max="3028" width="15.28515625" style="2" customWidth="1"/>
    <col min="3029" max="3029" width="22.42578125" style="2" customWidth="1"/>
    <col min="3030" max="3030" width="25.28515625" style="2" customWidth="1"/>
    <col min="3031" max="3031" width="8.28515625" style="2" bestFit="1" customWidth="1"/>
    <col min="3032" max="3032" width="11.140625" style="2" bestFit="1" customWidth="1"/>
    <col min="3033" max="3033" width="12.7109375" style="2" bestFit="1" customWidth="1"/>
    <col min="3034" max="3274" width="4.42578125" style="2"/>
    <col min="3275" max="3275" width="58.85546875" style="2" customWidth="1"/>
    <col min="3276" max="3277" width="0" style="2" hidden="1" customWidth="1"/>
    <col min="3278" max="3278" width="19.42578125" style="2" customWidth="1"/>
    <col min="3279" max="3279" width="16.5703125" style="2" customWidth="1"/>
    <col min="3280" max="3280" width="19.5703125" style="2" customWidth="1"/>
    <col min="3281" max="3282" width="15.7109375" style="2" customWidth="1"/>
    <col min="3283" max="3284" width="15.28515625" style="2" customWidth="1"/>
    <col min="3285" max="3285" width="22.42578125" style="2" customWidth="1"/>
    <col min="3286" max="3286" width="25.28515625" style="2" customWidth="1"/>
    <col min="3287" max="3287" width="8.28515625" style="2" bestFit="1" customWidth="1"/>
    <col min="3288" max="3288" width="11.140625" style="2" bestFit="1" customWidth="1"/>
    <col min="3289" max="3289" width="12.7109375" style="2" bestFit="1" customWidth="1"/>
    <col min="3290" max="3530" width="4.42578125" style="2"/>
    <col min="3531" max="3531" width="58.85546875" style="2" customWidth="1"/>
    <col min="3532" max="3533" width="0" style="2" hidden="1" customWidth="1"/>
    <col min="3534" max="3534" width="19.42578125" style="2" customWidth="1"/>
    <col min="3535" max="3535" width="16.5703125" style="2" customWidth="1"/>
    <col min="3536" max="3536" width="19.5703125" style="2" customWidth="1"/>
    <col min="3537" max="3538" width="15.7109375" style="2" customWidth="1"/>
    <col min="3539" max="3540" width="15.28515625" style="2" customWidth="1"/>
    <col min="3541" max="3541" width="22.42578125" style="2" customWidth="1"/>
    <col min="3542" max="3542" width="25.28515625" style="2" customWidth="1"/>
    <col min="3543" max="3543" width="8.28515625" style="2" bestFit="1" customWidth="1"/>
    <col min="3544" max="3544" width="11.140625" style="2" bestFit="1" customWidth="1"/>
    <col min="3545" max="3545" width="12.7109375" style="2" bestFit="1" customWidth="1"/>
    <col min="3546" max="3786" width="4.42578125" style="2"/>
    <col min="3787" max="3787" width="58.85546875" style="2" customWidth="1"/>
    <col min="3788" max="3789" width="0" style="2" hidden="1" customWidth="1"/>
    <col min="3790" max="3790" width="19.42578125" style="2" customWidth="1"/>
    <col min="3791" max="3791" width="16.5703125" style="2" customWidth="1"/>
    <col min="3792" max="3792" width="19.5703125" style="2" customWidth="1"/>
    <col min="3793" max="3794" width="15.7109375" style="2" customWidth="1"/>
    <col min="3795" max="3796" width="15.28515625" style="2" customWidth="1"/>
    <col min="3797" max="3797" width="22.42578125" style="2" customWidth="1"/>
    <col min="3798" max="3798" width="25.28515625" style="2" customWidth="1"/>
    <col min="3799" max="3799" width="8.28515625" style="2" bestFit="1" customWidth="1"/>
    <col min="3800" max="3800" width="11.140625" style="2" bestFit="1" customWidth="1"/>
    <col min="3801" max="3801" width="12.7109375" style="2" bestFit="1" customWidth="1"/>
    <col min="3802" max="4042" width="4.42578125" style="2"/>
    <col min="4043" max="4043" width="58.85546875" style="2" customWidth="1"/>
    <col min="4044" max="4045" width="0" style="2" hidden="1" customWidth="1"/>
    <col min="4046" max="4046" width="19.42578125" style="2" customWidth="1"/>
    <col min="4047" max="4047" width="16.5703125" style="2" customWidth="1"/>
    <col min="4048" max="4048" width="19.5703125" style="2" customWidth="1"/>
    <col min="4049" max="4050" width="15.7109375" style="2" customWidth="1"/>
    <col min="4051" max="4052" width="15.28515625" style="2" customWidth="1"/>
    <col min="4053" max="4053" width="22.42578125" style="2" customWidth="1"/>
    <col min="4054" max="4054" width="25.28515625" style="2" customWidth="1"/>
    <col min="4055" max="4055" width="8.28515625" style="2" bestFit="1" customWidth="1"/>
    <col min="4056" max="4056" width="11.140625" style="2" bestFit="1" customWidth="1"/>
    <col min="4057" max="4057" width="12.7109375" style="2" bestFit="1" customWidth="1"/>
    <col min="4058" max="4298" width="4.42578125" style="2"/>
    <col min="4299" max="4299" width="58.85546875" style="2" customWidth="1"/>
    <col min="4300" max="4301" width="0" style="2" hidden="1" customWidth="1"/>
    <col min="4302" max="4302" width="19.42578125" style="2" customWidth="1"/>
    <col min="4303" max="4303" width="16.5703125" style="2" customWidth="1"/>
    <col min="4304" max="4304" width="19.5703125" style="2" customWidth="1"/>
    <col min="4305" max="4306" width="15.7109375" style="2" customWidth="1"/>
    <col min="4307" max="4308" width="15.28515625" style="2" customWidth="1"/>
    <col min="4309" max="4309" width="22.42578125" style="2" customWidth="1"/>
    <col min="4310" max="4310" width="25.28515625" style="2" customWidth="1"/>
    <col min="4311" max="4311" width="8.28515625" style="2" bestFit="1" customWidth="1"/>
    <col min="4312" max="4312" width="11.140625" style="2" bestFit="1" customWidth="1"/>
    <col min="4313" max="4313" width="12.7109375" style="2" bestFit="1" customWidth="1"/>
    <col min="4314" max="4554" width="4.42578125" style="2"/>
    <col min="4555" max="4555" width="58.85546875" style="2" customWidth="1"/>
    <col min="4556" max="4557" width="0" style="2" hidden="1" customWidth="1"/>
    <col min="4558" max="4558" width="19.42578125" style="2" customWidth="1"/>
    <col min="4559" max="4559" width="16.5703125" style="2" customWidth="1"/>
    <col min="4560" max="4560" width="19.5703125" style="2" customWidth="1"/>
    <col min="4561" max="4562" width="15.7109375" style="2" customWidth="1"/>
    <col min="4563" max="4564" width="15.28515625" style="2" customWidth="1"/>
    <col min="4565" max="4565" width="22.42578125" style="2" customWidth="1"/>
    <col min="4566" max="4566" width="25.28515625" style="2" customWidth="1"/>
    <col min="4567" max="4567" width="8.28515625" style="2" bestFit="1" customWidth="1"/>
    <col min="4568" max="4568" width="11.140625" style="2" bestFit="1" customWidth="1"/>
    <col min="4569" max="4569" width="12.7109375" style="2" bestFit="1" customWidth="1"/>
    <col min="4570" max="4810" width="4.42578125" style="2"/>
    <col min="4811" max="4811" width="58.85546875" style="2" customWidth="1"/>
    <col min="4812" max="4813" width="0" style="2" hidden="1" customWidth="1"/>
    <col min="4814" max="4814" width="19.42578125" style="2" customWidth="1"/>
    <col min="4815" max="4815" width="16.5703125" style="2" customWidth="1"/>
    <col min="4816" max="4816" width="19.5703125" style="2" customWidth="1"/>
    <col min="4817" max="4818" width="15.7109375" style="2" customWidth="1"/>
    <col min="4819" max="4820" width="15.28515625" style="2" customWidth="1"/>
    <col min="4821" max="4821" width="22.42578125" style="2" customWidth="1"/>
    <col min="4822" max="4822" width="25.28515625" style="2" customWidth="1"/>
    <col min="4823" max="4823" width="8.28515625" style="2" bestFit="1" customWidth="1"/>
    <col min="4824" max="4824" width="11.140625" style="2" bestFit="1" customWidth="1"/>
    <col min="4825" max="4825" width="12.7109375" style="2" bestFit="1" customWidth="1"/>
    <col min="4826" max="5066" width="4.42578125" style="2"/>
    <col min="5067" max="5067" width="58.85546875" style="2" customWidth="1"/>
    <col min="5068" max="5069" width="0" style="2" hidden="1" customWidth="1"/>
    <col min="5070" max="5070" width="19.42578125" style="2" customWidth="1"/>
    <col min="5071" max="5071" width="16.5703125" style="2" customWidth="1"/>
    <col min="5072" max="5072" width="19.5703125" style="2" customWidth="1"/>
    <col min="5073" max="5074" width="15.7109375" style="2" customWidth="1"/>
    <col min="5075" max="5076" width="15.28515625" style="2" customWidth="1"/>
    <col min="5077" max="5077" width="22.42578125" style="2" customWidth="1"/>
    <col min="5078" max="5078" width="25.28515625" style="2" customWidth="1"/>
    <col min="5079" max="5079" width="8.28515625" style="2" bestFit="1" customWidth="1"/>
    <col min="5080" max="5080" width="11.140625" style="2" bestFit="1" customWidth="1"/>
    <col min="5081" max="5081" width="12.7109375" style="2" bestFit="1" customWidth="1"/>
    <col min="5082" max="5322" width="4.42578125" style="2"/>
    <col min="5323" max="5323" width="58.85546875" style="2" customWidth="1"/>
    <col min="5324" max="5325" width="0" style="2" hidden="1" customWidth="1"/>
    <col min="5326" max="5326" width="19.42578125" style="2" customWidth="1"/>
    <col min="5327" max="5327" width="16.5703125" style="2" customWidth="1"/>
    <col min="5328" max="5328" width="19.5703125" style="2" customWidth="1"/>
    <col min="5329" max="5330" width="15.7109375" style="2" customWidth="1"/>
    <col min="5331" max="5332" width="15.28515625" style="2" customWidth="1"/>
    <col min="5333" max="5333" width="22.42578125" style="2" customWidth="1"/>
    <col min="5334" max="5334" width="25.28515625" style="2" customWidth="1"/>
    <col min="5335" max="5335" width="8.28515625" style="2" bestFit="1" customWidth="1"/>
    <col min="5336" max="5336" width="11.140625" style="2" bestFit="1" customWidth="1"/>
    <col min="5337" max="5337" width="12.7109375" style="2" bestFit="1" customWidth="1"/>
    <col min="5338" max="5578" width="4.42578125" style="2"/>
    <col min="5579" max="5579" width="58.85546875" style="2" customWidth="1"/>
    <col min="5580" max="5581" width="0" style="2" hidden="1" customWidth="1"/>
    <col min="5582" max="5582" width="19.42578125" style="2" customWidth="1"/>
    <col min="5583" max="5583" width="16.5703125" style="2" customWidth="1"/>
    <col min="5584" max="5584" width="19.5703125" style="2" customWidth="1"/>
    <col min="5585" max="5586" width="15.7109375" style="2" customWidth="1"/>
    <col min="5587" max="5588" width="15.28515625" style="2" customWidth="1"/>
    <col min="5589" max="5589" width="22.42578125" style="2" customWidth="1"/>
    <col min="5590" max="5590" width="25.28515625" style="2" customWidth="1"/>
    <col min="5591" max="5591" width="8.28515625" style="2" bestFit="1" customWidth="1"/>
    <col min="5592" max="5592" width="11.140625" style="2" bestFit="1" customWidth="1"/>
    <col min="5593" max="5593" width="12.7109375" style="2" bestFit="1" customWidth="1"/>
    <col min="5594" max="5834" width="4.42578125" style="2"/>
    <col min="5835" max="5835" width="58.85546875" style="2" customWidth="1"/>
    <col min="5836" max="5837" width="0" style="2" hidden="1" customWidth="1"/>
    <col min="5838" max="5838" width="19.42578125" style="2" customWidth="1"/>
    <col min="5839" max="5839" width="16.5703125" style="2" customWidth="1"/>
    <col min="5840" max="5840" width="19.5703125" style="2" customWidth="1"/>
    <col min="5841" max="5842" width="15.7109375" style="2" customWidth="1"/>
    <col min="5843" max="5844" width="15.28515625" style="2" customWidth="1"/>
    <col min="5845" max="5845" width="22.42578125" style="2" customWidth="1"/>
    <col min="5846" max="5846" width="25.28515625" style="2" customWidth="1"/>
    <col min="5847" max="5847" width="8.28515625" style="2" bestFit="1" customWidth="1"/>
    <col min="5848" max="5848" width="11.140625" style="2" bestFit="1" customWidth="1"/>
    <col min="5849" max="5849" width="12.7109375" style="2" bestFit="1" customWidth="1"/>
    <col min="5850" max="6090" width="4.42578125" style="2"/>
    <col min="6091" max="6091" width="58.85546875" style="2" customWidth="1"/>
    <col min="6092" max="6093" width="0" style="2" hidden="1" customWidth="1"/>
    <col min="6094" max="6094" width="19.42578125" style="2" customWidth="1"/>
    <col min="6095" max="6095" width="16.5703125" style="2" customWidth="1"/>
    <col min="6096" max="6096" width="19.5703125" style="2" customWidth="1"/>
    <col min="6097" max="6098" width="15.7109375" style="2" customWidth="1"/>
    <col min="6099" max="6100" width="15.28515625" style="2" customWidth="1"/>
    <col min="6101" max="6101" width="22.42578125" style="2" customWidth="1"/>
    <col min="6102" max="6102" width="25.28515625" style="2" customWidth="1"/>
    <col min="6103" max="6103" width="8.28515625" style="2" bestFit="1" customWidth="1"/>
    <col min="6104" max="6104" width="11.140625" style="2" bestFit="1" customWidth="1"/>
    <col min="6105" max="6105" width="12.7109375" style="2" bestFit="1" customWidth="1"/>
    <col min="6106" max="6346" width="4.42578125" style="2"/>
    <col min="6347" max="6347" width="58.85546875" style="2" customWidth="1"/>
    <col min="6348" max="6349" width="0" style="2" hidden="1" customWidth="1"/>
    <col min="6350" max="6350" width="19.42578125" style="2" customWidth="1"/>
    <col min="6351" max="6351" width="16.5703125" style="2" customWidth="1"/>
    <col min="6352" max="6352" width="19.5703125" style="2" customWidth="1"/>
    <col min="6353" max="6354" width="15.7109375" style="2" customWidth="1"/>
    <col min="6355" max="6356" width="15.28515625" style="2" customWidth="1"/>
    <col min="6357" max="6357" width="22.42578125" style="2" customWidth="1"/>
    <col min="6358" max="6358" width="25.28515625" style="2" customWidth="1"/>
    <col min="6359" max="6359" width="8.28515625" style="2" bestFit="1" customWidth="1"/>
    <col min="6360" max="6360" width="11.140625" style="2" bestFit="1" customWidth="1"/>
    <col min="6361" max="6361" width="12.7109375" style="2" bestFit="1" customWidth="1"/>
    <col min="6362" max="6602" width="4.42578125" style="2"/>
    <col min="6603" max="6603" width="58.85546875" style="2" customWidth="1"/>
    <col min="6604" max="6605" width="0" style="2" hidden="1" customWidth="1"/>
    <col min="6606" max="6606" width="19.42578125" style="2" customWidth="1"/>
    <col min="6607" max="6607" width="16.5703125" style="2" customWidth="1"/>
    <col min="6608" max="6608" width="19.5703125" style="2" customWidth="1"/>
    <col min="6609" max="6610" width="15.7109375" style="2" customWidth="1"/>
    <col min="6611" max="6612" width="15.28515625" style="2" customWidth="1"/>
    <col min="6613" max="6613" width="22.42578125" style="2" customWidth="1"/>
    <col min="6614" max="6614" width="25.28515625" style="2" customWidth="1"/>
    <col min="6615" max="6615" width="8.28515625" style="2" bestFit="1" customWidth="1"/>
    <col min="6616" max="6616" width="11.140625" style="2" bestFit="1" customWidth="1"/>
    <col min="6617" max="6617" width="12.7109375" style="2" bestFit="1" customWidth="1"/>
    <col min="6618" max="6858" width="4.42578125" style="2"/>
    <col min="6859" max="6859" width="58.85546875" style="2" customWidth="1"/>
    <col min="6860" max="6861" width="0" style="2" hidden="1" customWidth="1"/>
    <col min="6862" max="6862" width="19.42578125" style="2" customWidth="1"/>
    <col min="6863" max="6863" width="16.5703125" style="2" customWidth="1"/>
    <col min="6864" max="6864" width="19.5703125" style="2" customWidth="1"/>
    <col min="6865" max="6866" width="15.7109375" style="2" customWidth="1"/>
    <col min="6867" max="6868" width="15.28515625" style="2" customWidth="1"/>
    <col min="6869" max="6869" width="22.42578125" style="2" customWidth="1"/>
    <col min="6870" max="6870" width="25.28515625" style="2" customWidth="1"/>
    <col min="6871" max="6871" width="8.28515625" style="2" bestFit="1" customWidth="1"/>
    <col min="6872" max="6872" width="11.140625" style="2" bestFit="1" customWidth="1"/>
    <col min="6873" max="6873" width="12.7109375" style="2" bestFit="1" customWidth="1"/>
    <col min="6874" max="7114" width="4.42578125" style="2"/>
    <col min="7115" max="7115" width="58.85546875" style="2" customWidth="1"/>
    <col min="7116" max="7117" width="0" style="2" hidden="1" customWidth="1"/>
    <col min="7118" max="7118" width="19.42578125" style="2" customWidth="1"/>
    <col min="7119" max="7119" width="16.5703125" style="2" customWidth="1"/>
    <col min="7120" max="7120" width="19.5703125" style="2" customWidth="1"/>
    <col min="7121" max="7122" width="15.7109375" style="2" customWidth="1"/>
    <col min="7123" max="7124" width="15.28515625" style="2" customWidth="1"/>
    <col min="7125" max="7125" width="22.42578125" style="2" customWidth="1"/>
    <col min="7126" max="7126" width="25.28515625" style="2" customWidth="1"/>
    <col min="7127" max="7127" width="8.28515625" style="2" bestFit="1" customWidth="1"/>
    <col min="7128" max="7128" width="11.140625" style="2" bestFit="1" customWidth="1"/>
    <col min="7129" max="7129" width="12.7109375" style="2" bestFit="1" customWidth="1"/>
    <col min="7130" max="7370" width="4.42578125" style="2"/>
    <col min="7371" max="7371" width="58.85546875" style="2" customWidth="1"/>
    <col min="7372" max="7373" width="0" style="2" hidden="1" customWidth="1"/>
    <col min="7374" max="7374" width="19.42578125" style="2" customWidth="1"/>
    <col min="7375" max="7375" width="16.5703125" style="2" customWidth="1"/>
    <col min="7376" max="7376" width="19.5703125" style="2" customWidth="1"/>
    <col min="7377" max="7378" width="15.7109375" style="2" customWidth="1"/>
    <col min="7379" max="7380" width="15.28515625" style="2" customWidth="1"/>
    <col min="7381" max="7381" width="22.42578125" style="2" customWidth="1"/>
    <col min="7382" max="7382" width="25.28515625" style="2" customWidth="1"/>
    <col min="7383" max="7383" width="8.28515625" style="2" bestFit="1" customWidth="1"/>
    <col min="7384" max="7384" width="11.140625" style="2" bestFit="1" customWidth="1"/>
    <col min="7385" max="7385" width="12.7109375" style="2" bestFit="1" customWidth="1"/>
    <col min="7386" max="7626" width="4.42578125" style="2"/>
    <col min="7627" max="7627" width="58.85546875" style="2" customWidth="1"/>
    <col min="7628" max="7629" width="0" style="2" hidden="1" customWidth="1"/>
    <col min="7630" max="7630" width="19.42578125" style="2" customWidth="1"/>
    <col min="7631" max="7631" width="16.5703125" style="2" customWidth="1"/>
    <col min="7632" max="7632" width="19.5703125" style="2" customWidth="1"/>
    <col min="7633" max="7634" width="15.7109375" style="2" customWidth="1"/>
    <col min="7635" max="7636" width="15.28515625" style="2" customWidth="1"/>
    <col min="7637" max="7637" width="22.42578125" style="2" customWidth="1"/>
    <col min="7638" max="7638" width="25.28515625" style="2" customWidth="1"/>
    <col min="7639" max="7639" width="8.28515625" style="2" bestFit="1" customWidth="1"/>
    <col min="7640" max="7640" width="11.140625" style="2" bestFit="1" customWidth="1"/>
    <col min="7641" max="7641" width="12.7109375" style="2" bestFit="1" customWidth="1"/>
    <col min="7642" max="7882" width="4.42578125" style="2"/>
    <col min="7883" max="7883" width="58.85546875" style="2" customWidth="1"/>
    <col min="7884" max="7885" width="0" style="2" hidden="1" customWidth="1"/>
    <col min="7886" max="7886" width="19.42578125" style="2" customWidth="1"/>
    <col min="7887" max="7887" width="16.5703125" style="2" customWidth="1"/>
    <col min="7888" max="7888" width="19.5703125" style="2" customWidth="1"/>
    <col min="7889" max="7890" width="15.7109375" style="2" customWidth="1"/>
    <col min="7891" max="7892" width="15.28515625" style="2" customWidth="1"/>
    <col min="7893" max="7893" width="22.42578125" style="2" customWidth="1"/>
    <col min="7894" max="7894" width="25.28515625" style="2" customWidth="1"/>
    <col min="7895" max="7895" width="8.28515625" style="2" bestFit="1" customWidth="1"/>
    <col min="7896" max="7896" width="11.140625" style="2" bestFit="1" customWidth="1"/>
    <col min="7897" max="7897" width="12.7109375" style="2" bestFit="1" customWidth="1"/>
    <col min="7898" max="8138" width="4.42578125" style="2"/>
    <col min="8139" max="8139" width="58.85546875" style="2" customWidth="1"/>
    <col min="8140" max="8141" width="0" style="2" hidden="1" customWidth="1"/>
    <col min="8142" max="8142" width="19.42578125" style="2" customWidth="1"/>
    <col min="8143" max="8143" width="16.5703125" style="2" customWidth="1"/>
    <col min="8144" max="8144" width="19.5703125" style="2" customWidth="1"/>
    <col min="8145" max="8146" width="15.7109375" style="2" customWidth="1"/>
    <col min="8147" max="8148" width="15.28515625" style="2" customWidth="1"/>
    <col min="8149" max="8149" width="22.42578125" style="2" customWidth="1"/>
    <col min="8150" max="8150" width="25.28515625" style="2" customWidth="1"/>
    <col min="8151" max="8151" width="8.28515625" style="2" bestFit="1" customWidth="1"/>
    <col min="8152" max="8152" width="11.140625" style="2" bestFit="1" customWidth="1"/>
    <col min="8153" max="8153" width="12.7109375" style="2" bestFit="1" customWidth="1"/>
    <col min="8154" max="8394" width="4.42578125" style="2"/>
    <col min="8395" max="8395" width="58.85546875" style="2" customWidth="1"/>
    <col min="8396" max="8397" width="0" style="2" hidden="1" customWidth="1"/>
    <col min="8398" max="8398" width="19.42578125" style="2" customWidth="1"/>
    <col min="8399" max="8399" width="16.5703125" style="2" customWidth="1"/>
    <col min="8400" max="8400" width="19.5703125" style="2" customWidth="1"/>
    <col min="8401" max="8402" width="15.7109375" style="2" customWidth="1"/>
    <col min="8403" max="8404" width="15.28515625" style="2" customWidth="1"/>
    <col min="8405" max="8405" width="22.42578125" style="2" customWidth="1"/>
    <col min="8406" max="8406" width="25.28515625" style="2" customWidth="1"/>
    <col min="8407" max="8407" width="8.28515625" style="2" bestFit="1" customWidth="1"/>
    <col min="8408" max="8408" width="11.140625" style="2" bestFit="1" customWidth="1"/>
    <col min="8409" max="8409" width="12.7109375" style="2" bestFit="1" customWidth="1"/>
    <col min="8410" max="8650" width="4.42578125" style="2"/>
    <col min="8651" max="8651" width="58.85546875" style="2" customWidth="1"/>
    <col min="8652" max="8653" width="0" style="2" hidden="1" customWidth="1"/>
    <col min="8654" max="8654" width="19.42578125" style="2" customWidth="1"/>
    <col min="8655" max="8655" width="16.5703125" style="2" customWidth="1"/>
    <col min="8656" max="8656" width="19.5703125" style="2" customWidth="1"/>
    <col min="8657" max="8658" width="15.7109375" style="2" customWidth="1"/>
    <col min="8659" max="8660" width="15.28515625" style="2" customWidth="1"/>
    <col min="8661" max="8661" width="22.42578125" style="2" customWidth="1"/>
    <col min="8662" max="8662" width="25.28515625" style="2" customWidth="1"/>
    <col min="8663" max="8663" width="8.28515625" style="2" bestFit="1" customWidth="1"/>
    <col min="8664" max="8664" width="11.140625" style="2" bestFit="1" customWidth="1"/>
    <col min="8665" max="8665" width="12.7109375" style="2" bestFit="1" customWidth="1"/>
    <col min="8666" max="8906" width="4.42578125" style="2"/>
    <col min="8907" max="8907" width="58.85546875" style="2" customWidth="1"/>
    <col min="8908" max="8909" width="0" style="2" hidden="1" customWidth="1"/>
    <col min="8910" max="8910" width="19.42578125" style="2" customWidth="1"/>
    <col min="8911" max="8911" width="16.5703125" style="2" customWidth="1"/>
    <col min="8912" max="8912" width="19.5703125" style="2" customWidth="1"/>
    <col min="8913" max="8914" width="15.7109375" style="2" customWidth="1"/>
    <col min="8915" max="8916" width="15.28515625" style="2" customWidth="1"/>
    <col min="8917" max="8917" width="22.42578125" style="2" customWidth="1"/>
    <col min="8918" max="8918" width="25.28515625" style="2" customWidth="1"/>
    <col min="8919" max="8919" width="8.28515625" style="2" bestFit="1" customWidth="1"/>
    <col min="8920" max="8920" width="11.140625" style="2" bestFit="1" customWidth="1"/>
    <col min="8921" max="8921" width="12.7109375" style="2" bestFit="1" customWidth="1"/>
    <col min="8922" max="9162" width="4.42578125" style="2"/>
    <col min="9163" max="9163" width="58.85546875" style="2" customWidth="1"/>
    <col min="9164" max="9165" width="0" style="2" hidden="1" customWidth="1"/>
    <col min="9166" max="9166" width="19.42578125" style="2" customWidth="1"/>
    <col min="9167" max="9167" width="16.5703125" style="2" customWidth="1"/>
    <col min="9168" max="9168" width="19.5703125" style="2" customWidth="1"/>
    <col min="9169" max="9170" width="15.7109375" style="2" customWidth="1"/>
    <col min="9171" max="9172" width="15.28515625" style="2" customWidth="1"/>
    <col min="9173" max="9173" width="22.42578125" style="2" customWidth="1"/>
    <col min="9174" max="9174" width="25.28515625" style="2" customWidth="1"/>
    <col min="9175" max="9175" width="8.28515625" style="2" bestFit="1" customWidth="1"/>
    <col min="9176" max="9176" width="11.140625" style="2" bestFit="1" customWidth="1"/>
    <col min="9177" max="9177" width="12.7109375" style="2" bestFit="1" customWidth="1"/>
    <col min="9178" max="9418" width="4.42578125" style="2"/>
    <col min="9419" max="9419" width="58.85546875" style="2" customWidth="1"/>
    <col min="9420" max="9421" width="0" style="2" hidden="1" customWidth="1"/>
    <col min="9422" max="9422" width="19.42578125" style="2" customWidth="1"/>
    <col min="9423" max="9423" width="16.5703125" style="2" customWidth="1"/>
    <col min="9424" max="9424" width="19.5703125" style="2" customWidth="1"/>
    <col min="9425" max="9426" width="15.7109375" style="2" customWidth="1"/>
    <col min="9427" max="9428" width="15.28515625" style="2" customWidth="1"/>
    <col min="9429" max="9429" width="22.42578125" style="2" customWidth="1"/>
    <col min="9430" max="9430" width="25.28515625" style="2" customWidth="1"/>
    <col min="9431" max="9431" width="8.28515625" style="2" bestFit="1" customWidth="1"/>
    <col min="9432" max="9432" width="11.140625" style="2" bestFit="1" customWidth="1"/>
    <col min="9433" max="9433" width="12.7109375" style="2" bestFit="1" customWidth="1"/>
    <col min="9434" max="9674" width="4.42578125" style="2"/>
    <col min="9675" max="9675" width="58.85546875" style="2" customWidth="1"/>
    <col min="9676" max="9677" width="0" style="2" hidden="1" customWidth="1"/>
    <col min="9678" max="9678" width="19.42578125" style="2" customWidth="1"/>
    <col min="9679" max="9679" width="16.5703125" style="2" customWidth="1"/>
    <col min="9680" max="9680" width="19.5703125" style="2" customWidth="1"/>
    <col min="9681" max="9682" width="15.7109375" style="2" customWidth="1"/>
    <col min="9683" max="9684" width="15.28515625" style="2" customWidth="1"/>
    <col min="9685" max="9685" width="22.42578125" style="2" customWidth="1"/>
    <col min="9686" max="9686" width="25.28515625" style="2" customWidth="1"/>
    <col min="9687" max="9687" width="8.28515625" style="2" bestFit="1" customWidth="1"/>
    <col min="9688" max="9688" width="11.140625" style="2" bestFit="1" customWidth="1"/>
    <col min="9689" max="9689" width="12.7109375" style="2" bestFit="1" customWidth="1"/>
    <col min="9690" max="9930" width="4.42578125" style="2"/>
    <col min="9931" max="9931" width="58.85546875" style="2" customWidth="1"/>
    <col min="9932" max="9933" width="0" style="2" hidden="1" customWidth="1"/>
    <col min="9934" max="9934" width="19.42578125" style="2" customWidth="1"/>
    <col min="9935" max="9935" width="16.5703125" style="2" customWidth="1"/>
    <col min="9936" max="9936" width="19.5703125" style="2" customWidth="1"/>
    <col min="9937" max="9938" width="15.7109375" style="2" customWidth="1"/>
    <col min="9939" max="9940" width="15.28515625" style="2" customWidth="1"/>
    <col min="9941" max="9941" width="22.42578125" style="2" customWidth="1"/>
    <col min="9942" max="9942" width="25.28515625" style="2" customWidth="1"/>
    <col min="9943" max="9943" width="8.28515625" style="2" bestFit="1" customWidth="1"/>
    <col min="9944" max="9944" width="11.140625" style="2" bestFit="1" customWidth="1"/>
    <col min="9945" max="9945" width="12.7109375" style="2" bestFit="1" customWidth="1"/>
    <col min="9946" max="10186" width="4.42578125" style="2"/>
    <col min="10187" max="10187" width="58.85546875" style="2" customWidth="1"/>
    <col min="10188" max="10189" width="0" style="2" hidden="1" customWidth="1"/>
    <col min="10190" max="10190" width="19.42578125" style="2" customWidth="1"/>
    <col min="10191" max="10191" width="16.5703125" style="2" customWidth="1"/>
    <col min="10192" max="10192" width="19.5703125" style="2" customWidth="1"/>
    <col min="10193" max="10194" width="15.7109375" style="2" customWidth="1"/>
    <col min="10195" max="10196" width="15.28515625" style="2" customWidth="1"/>
    <col min="10197" max="10197" width="22.42578125" style="2" customWidth="1"/>
    <col min="10198" max="10198" width="25.28515625" style="2" customWidth="1"/>
    <col min="10199" max="10199" width="8.28515625" style="2" bestFit="1" customWidth="1"/>
    <col min="10200" max="10200" width="11.140625" style="2" bestFit="1" customWidth="1"/>
    <col min="10201" max="10201" width="12.7109375" style="2" bestFit="1" customWidth="1"/>
    <col min="10202" max="10442" width="4.42578125" style="2"/>
    <col min="10443" max="10443" width="58.85546875" style="2" customWidth="1"/>
    <col min="10444" max="10445" width="0" style="2" hidden="1" customWidth="1"/>
    <col min="10446" max="10446" width="19.42578125" style="2" customWidth="1"/>
    <col min="10447" max="10447" width="16.5703125" style="2" customWidth="1"/>
    <col min="10448" max="10448" width="19.5703125" style="2" customWidth="1"/>
    <col min="10449" max="10450" width="15.7109375" style="2" customWidth="1"/>
    <col min="10451" max="10452" width="15.28515625" style="2" customWidth="1"/>
    <col min="10453" max="10453" width="22.42578125" style="2" customWidth="1"/>
    <col min="10454" max="10454" width="25.28515625" style="2" customWidth="1"/>
    <col min="10455" max="10455" width="8.28515625" style="2" bestFit="1" customWidth="1"/>
    <col min="10456" max="10456" width="11.140625" style="2" bestFit="1" customWidth="1"/>
    <col min="10457" max="10457" width="12.7109375" style="2" bestFit="1" customWidth="1"/>
    <col min="10458" max="10698" width="4.42578125" style="2"/>
    <col min="10699" max="10699" width="58.85546875" style="2" customWidth="1"/>
    <col min="10700" max="10701" width="0" style="2" hidden="1" customWidth="1"/>
    <col min="10702" max="10702" width="19.42578125" style="2" customWidth="1"/>
    <col min="10703" max="10703" width="16.5703125" style="2" customWidth="1"/>
    <col min="10704" max="10704" width="19.5703125" style="2" customWidth="1"/>
    <col min="10705" max="10706" width="15.7109375" style="2" customWidth="1"/>
    <col min="10707" max="10708" width="15.28515625" style="2" customWidth="1"/>
    <col min="10709" max="10709" width="22.42578125" style="2" customWidth="1"/>
    <col min="10710" max="10710" width="25.28515625" style="2" customWidth="1"/>
    <col min="10711" max="10711" width="8.28515625" style="2" bestFit="1" customWidth="1"/>
    <col min="10712" max="10712" width="11.140625" style="2" bestFit="1" customWidth="1"/>
    <col min="10713" max="10713" width="12.7109375" style="2" bestFit="1" customWidth="1"/>
    <col min="10714" max="10954" width="4.42578125" style="2"/>
    <col min="10955" max="10955" width="58.85546875" style="2" customWidth="1"/>
    <col min="10956" max="10957" width="0" style="2" hidden="1" customWidth="1"/>
    <col min="10958" max="10958" width="19.42578125" style="2" customWidth="1"/>
    <col min="10959" max="10959" width="16.5703125" style="2" customWidth="1"/>
    <col min="10960" max="10960" width="19.5703125" style="2" customWidth="1"/>
    <col min="10961" max="10962" width="15.7109375" style="2" customWidth="1"/>
    <col min="10963" max="10964" width="15.28515625" style="2" customWidth="1"/>
    <col min="10965" max="10965" width="22.42578125" style="2" customWidth="1"/>
    <col min="10966" max="10966" width="25.28515625" style="2" customWidth="1"/>
    <col min="10967" max="10967" width="8.28515625" style="2" bestFit="1" customWidth="1"/>
    <col min="10968" max="10968" width="11.140625" style="2" bestFit="1" customWidth="1"/>
    <col min="10969" max="10969" width="12.7109375" style="2" bestFit="1" customWidth="1"/>
    <col min="10970" max="11210" width="4.42578125" style="2"/>
    <col min="11211" max="11211" width="58.85546875" style="2" customWidth="1"/>
    <col min="11212" max="11213" width="0" style="2" hidden="1" customWidth="1"/>
    <col min="11214" max="11214" width="19.42578125" style="2" customWidth="1"/>
    <col min="11215" max="11215" width="16.5703125" style="2" customWidth="1"/>
    <col min="11216" max="11216" width="19.5703125" style="2" customWidth="1"/>
    <col min="11217" max="11218" width="15.7109375" style="2" customWidth="1"/>
    <col min="11219" max="11220" width="15.28515625" style="2" customWidth="1"/>
    <col min="11221" max="11221" width="22.42578125" style="2" customWidth="1"/>
    <col min="11222" max="11222" width="25.28515625" style="2" customWidth="1"/>
    <col min="11223" max="11223" width="8.28515625" style="2" bestFit="1" customWidth="1"/>
    <col min="11224" max="11224" width="11.140625" style="2" bestFit="1" customWidth="1"/>
    <col min="11225" max="11225" width="12.7109375" style="2" bestFit="1" customWidth="1"/>
    <col min="11226" max="11466" width="4.42578125" style="2"/>
    <col min="11467" max="11467" width="58.85546875" style="2" customWidth="1"/>
    <col min="11468" max="11469" width="0" style="2" hidden="1" customWidth="1"/>
    <col min="11470" max="11470" width="19.42578125" style="2" customWidth="1"/>
    <col min="11471" max="11471" width="16.5703125" style="2" customWidth="1"/>
    <col min="11472" max="11472" width="19.5703125" style="2" customWidth="1"/>
    <col min="11473" max="11474" width="15.7109375" style="2" customWidth="1"/>
    <col min="11475" max="11476" width="15.28515625" style="2" customWidth="1"/>
    <col min="11477" max="11477" width="22.42578125" style="2" customWidth="1"/>
    <col min="11478" max="11478" width="25.28515625" style="2" customWidth="1"/>
    <col min="11479" max="11479" width="8.28515625" style="2" bestFit="1" customWidth="1"/>
    <col min="11480" max="11480" width="11.140625" style="2" bestFit="1" customWidth="1"/>
    <col min="11481" max="11481" width="12.7109375" style="2" bestFit="1" customWidth="1"/>
    <col min="11482" max="11722" width="4.42578125" style="2"/>
    <col min="11723" max="11723" width="58.85546875" style="2" customWidth="1"/>
    <col min="11724" max="11725" width="0" style="2" hidden="1" customWidth="1"/>
    <col min="11726" max="11726" width="19.42578125" style="2" customWidth="1"/>
    <col min="11727" max="11727" width="16.5703125" style="2" customWidth="1"/>
    <col min="11728" max="11728" width="19.5703125" style="2" customWidth="1"/>
    <col min="11729" max="11730" width="15.7109375" style="2" customWidth="1"/>
    <col min="11731" max="11732" width="15.28515625" style="2" customWidth="1"/>
    <col min="11733" max="11733" width="22.42578125" style="2" customWidth="1"/>
    <col min="11734" max="11734" width="25.28515625" style="2" customWidth="1"/>
    <col min="11735" max="11735" width="8.28515625" style="2" bestFit="1" customWidth="1"/>
    <col min="11736" max="11736" width="11.140625" style="2" bestFit="1" customWidth="1"/>
    <col min="11737" max="11737" width="12.7109375" style="2" bestFit="1" customWidth="1"/>
    <col min="11738" max="11978" width="4.42578125" style="2"/>
    <col min="11979" max="11979" width="58.85546875" style="2" customWidth="1"/>
    <col min="11980" max="11981" width="0" style="2" hidden="1" customWidth="1"/>
    <col min="11982" max="11982" width="19.42578125" style="2" customWidth="1"/>
    <col min="11983" max="11983" width="16.5703125" style="2" customWidth="1"/>
    <col min="11984" max="11984" width="19.5703125" style="2" customWidth="1"/>
    <col min="11985" max="11986" width="15.7109375" style="2" customWidth="1"/>
    <col min="11987" max="11988" width="15.28515625" style="2" customWidth="1"/>
    <col min="11989" max="11989" width="22.42578125" style="2" customWidth="1"/>
    <col min="11990" max="11990" width="25.28515625" style="2" customWidth="1"/>
    <col min="11991" max="11991" width="8.28515625" style="2" bestFit="1" customWidth="1"/>
    <col min="11992" max="11992" width="11.140625" style="2" bestFit="1" customWidth="1"/>
    <col min="11993" max="11993" width="12.7109375" style="2" bestFit="1" customWidth="1"/>
    <col min="11994" max="12234" width="4.42578125" style="2"/>
    <col min="12235" max="12235" width="58.85546875" style="2" customWidth="1"/>
    <col min="12236" max="12237" width="0" style="2" hidden="1" customWidth="1"/>
    <col min="12238" max="12238" width="19.42578125" style="2" customWidth="1"/>
    <col min="12239" max="12239" width="16.5703125" style="2" customWidth="1"/>
    <col min="12240" max="12240" width="19.5703125" style="2" customWidth="1"/>
    <col min="12241" max="12242" width="15.7109375" style="2" customWidth="1"/>
    <col min="12243" max="12244" width="15.28515625" style="2" customWidth="1"/>
    <col min="12245" max="12245" width="22.42578125" style="2" customWidth="1"/>
    <col min="12246" max="12246" width="25.28515625" style="2" customWidth="1"/>
    <col min="12247" max="12247" width="8.28515625" style="2" bestFit="1" customWidth="1"/>
    <col min="12248" max="12248" width="11.140625" style="2" bestFit="1" customWidth="1"/>
    <col min="12249" max="12249" width="12.7109375" style="2" bestFit="1" customWidth="1"/>
    <col min="12250" max="12490" width="4.42578125" style="2"/>
    <col min="12491" max="12491" width="58.85546875" style="2" customWidth="1"/>
    <col min="12492" max="12493" width="0" style="2" hidden="1" customWidth="1"/>
    <col min="12494" max="12494" width="19.42578125" style="2" customWidth="1"/>
    <col min="12495" max="12495" width="16.5703125" style="2" customWidth="1"/>
    <col min="12496" max="12496" width="19.5703125" style="2" customWidth="1"/>
    <col min="12497" max="12498" width="15.7109375" style="2" customWidth="1"/>
    <col min="12499" max="12500" width="15.28515625" style="2" customWidth="1"/>
    <col min="12501" max="12501" width="22.42578125" style="2" customWidth="1"/>
    <col min="12502" max="12502" width="25.28515625" style="2" customWidth="1"/>
    <col min="12503" max="12503" width="8.28515625" style="2" bestFit="1" customWidth="1"/>
    <col min="12504" max="12504" width="11.140625" style="2" bestFit="1" customWidth="1"/>
    <col min="12505" max="12505" width="12.7109375" style="2" bestFit="1" customWidth="1"/>
    <col min="12506" max="12746" width="4.42578125" style="2"/>
    <col min="12747" max="12747" width="58.85546875" style="2" customWidth="1"/>
    <col min="12748" max="12749" width="0" style="2" hidden="1" customWidth="1"/>
    <col min="12750" max="12750" width="19.42578125" style="2" customWidth="1"/>
    <col min="12751" max="12751" width="16.5703125" style="2" customWidth="1"/>
    <col min="12752" max="12752" width="19.5703125" style="2" customWidth="1"/>
    <col min="12753" max="12754" width="15.7109375" style="2" customWidth="1"/>
    <col min="12755" max="12756" width="15.28515625" style="2" customWidth="1"/>
    <col min="12757" max="12757" width="22.42578125" style="2" customWidth="1"/>
    <col min="12758" max="12758" width="25.28515625" style="2" customWidth="1"/>
    <col min="12759" max="12759" width="8.28515625" style="2" bestFit="1" customWidth="1"/>
    <col min="12760" max="12760" width="11.140625" style="2" bestFit="1" customWidth="1"/>
    <col min="12761" max="12761" width="12.7109375" style="2" bestFit="1" customWidth="1"/>
    <col min="12762" max="13002" width="4.42578125" style="2"/>
    <col min="13003" max="13003" width="58.85546875" style="2" customWidth="1"/>
    <col min="13004" max="13005" width="0" style="2" hidden="1" customWidth="1"/>
    <col min="13006" max="13006" width="19.42578125" style="2" customWidth="1"/>
    <col min="13007" max="13007" width="16.5703125" style="2" customWidth="1"/>
    <col min="13008" max="13008" width="19.5703125" style="2" customWidth="1"/>
    <col min="13009" max="13010" width="15.7109375" style="2" customWidth="1"/>
    <col min="13011" max="13012" width="15.28515625" style="2" customWidth="1"/>
    <col min="13013" max="13013" width="22.42578125" style="2" customWidth="1"/>
    <col min="13014" max="13014" width="25.28515625" style="2" customWidth="1"/>
    <col min="13015" max="13015" width="8.28515625" style="2" bestFit="1" customWidth="1"/>
    <col min="13016" max="13016" width="11.140625" style="2" bestFit="1" customWidth="1"/>
    <col min="13017" max="13017" width="12.7109375" style="2" bestFit="1" customWidth="1"/>
    <col min="13018" max="13258" width="4.42578125" style="2"/>
    <col min="13259" max="13259" width="58.85546875" style="2" customWidth="1"/>
    <col min="13260" max="13261" width="0" style="2" hidden="1" customWidth="1"/>
    <col min="13262" max="13262" width="19.42578125" style="2" customWidth="1"/>
    <col min="13263" max="13263" width="16.5703125" style="2" customWidth="1"/>
    <col min="13264" max="13264" width="19.5703125" style="2" customWidth="1"/>
    <col min="13265" max="13266" width="15.7109375" style="2" customWidth="1"/>
    <col min="13267" max="13268" width="15.28515625" style="2" customWidth="1"/>
    <col min="13269" max="13269" width="22.42578125" style="2" customWidth="1"/>
    <col min="13270" max="13270" width="25.28515625" style="2" customWidth="1"/>
    <col min="13271" max="13271" width="8.28515625" style="2" bestFit="1" customWidth="1"/>
    <col min="13272" max="13272" width="11.140625" style="2" bestFit="1" customWidth="1"/>
    <col min="13273" max="13273" width="12.7109375" style="2" bestFit="1" customWidth="1"/>
    <col min="13274" max="13514" width="4.42578125" style="2"/>
    <col min="13515" max="13515" width="58.85546875" style="2" customWidth="1"/>
    <col min="13516" max="13517" width="0" style="2" hidden="1" customWidth="1"/>
    <col min="13518" max="13518" width="19.42578125" style="2" customWidth="1"/>
    <col min="13519" max="13519" width="16.5703125" style="2" customWidth="1"/>
    <col min="13520" max="13520" width="19.5703125" style="2" customWidth="1"/>
    <col min="13521" max="13522" width="15.7109375" style="2" customWidth="1"/>
    <col min="13523" max="13524" width="15.28515625" style="2" customWidth="1"/>
    <col min="13525" max="13525" width="22.42578125" style="2" customWidth="1"/>
    <col min="13526" max="13526" width="25.28515625" style="2" customWidth="1"/>
    <col min="13527" max="13527" width="8.28515625" style="2" bestFit="1" customWidth="1"/>
    <col min="13528" max="13528" width="11.140625" style="2" bestFit="1" customWidth="1"/>
    <col min="13529" max="13529" width="12.7109375" style="2" bestFit="1" customWidth="1"/>
    <col min="13530" max="13770" width="4.42578125" style="2"/>
    <col min="13771" max="13771" width="58.85546875" style="2" customWidth="1"/>
    <col min="13772" max="13773" width="0" style="2" hidden="1" customWidth="1"/>
    <col min="13774" max="13774" width="19.42578125" style="2" customWidth="1"/>
    <col min="13775" max="13775" width="16.5703125" style="2" customWidth="1"/>
    <col min="13776" max="13776" width="19.5703125" style="2" customWidth="1"/>
    <col min="13777" max="13778" width="15.7109375" style="2" customWidth="1"/>
    <col min="13779" max="13780" width="15.28515625" style="2" customWidth="1"/>
    <col min="13781" max="13781" width="22.42578125" style="2" customWidth="1"/>
    <col min="13782" max="13782" width="25.28515625" style="2" customWidth="1"/>
    <col min="13783" max="13783" width="8.28515625" style="2" bestFit="1" customWidth="1"/>
    <col min="13784" max="13784" width="11.140625" style="2" bestFit="1" customWidth="1"/>
    <col min="13785" max="13785" width="12.7109375" style="2" bestFit="1" customWidth="1"/>
    <col min="13786" max="14026" width="4.42578125" style="2"/>
    <col min="14027" max="14027" width="58.85546875" style="2" customWidth="1"/>
    <col min="14028" max="14029" width="0" style="2" hidden="1" customWidth="1"/>
    <col min="14030" max="14030" width="19.42578125" style="2" customWidth="1"/>
    <col min="14031" max="14031" width="16.5703125" style="2" customWidth="1"/>
    <col min="14032" max="14032" width="19.5703125" style="2" customWidth="1"/>
    <col min="14033" max="14034" width="15.7109375" style="2" customWidth="1"/>
    <col min="14035" max="14036" width="15.28515625" style="2" customWidth="1"/>
    <col min="14037" max="14037" width="22.42578125" style="2" customWidth="1"/>
    <col min="14038" max="14038" width="25.28515625" style="2" customWidth="1"/>
    <col min="14039" max="14039" width="8.28515625" style="2" bestFit="1" customWidth="1"/>
    <col min="14040" max="14040" width="11.140625" style="2" bestFit="1" customWidth="1"/>
    <col min="14041" max="14041" width="12.7109375" style="2" bestFit="1" customWidth="1"/>
    <col min="14042" max="14282" width="4.42578125" style="2"/>
    <col min="14283" max="14283" width="58.85546875" style="2" customWidth="1"/>
    <col min="14284" max="14285" width="0" style="2" hidden="1" customWidth="1"/>
    <col min="14286" max="14286" width="19.42578125" style="2" customWidth="1"/>
    <col min="14287" max="14287" width="16.5703125" style="2" customWidth="1"/>
    <col min="14288" max="14288" width="19.5703125" style="2" customWidth="1"/>
    <col min="14289" max="14290" width="15.7109375" style="2" customWidth="1"/>
    <col min="14291" max="14292" width="15.28515625" style="2" customWidth="1"/>
    <col min="14293" max="14293" width="22.42578125" style="2" customWidth="1"/>
    <col min="14294" max="14294" width="25.28515625" style="2" customWidth="1"/>
    <col min="14295" max="14295" width="8.28515625" style="2" bestFit="1" customWidth="1"/>
    <col min="14296" max="14296" width="11.140625" style="2" bestFit="1" customWidth="1"/>
    <col min="14297" max="14297" width="12.7109375" style="2" bestFit="1" customWidth="1"/>
    <col min="14298" max="14538" width="4.42578125" style="2"/>
    <col min="14539" max="14539" width="58.85546875" style="2" customWidth="1"/>
    <col min="14540" max="14541" width="0" style="2" hidden="1" customWidth="1"/>
    <col min="14542" max="14542" width="19.42578125" style="2" customWidth="1"/>
    <col min="14543" max="14543" width="16.5703125" style="2" customWidth="1"/>
    <col min="14544" max="14544" width="19.5703125" style="2" customWidth="1"/>
    <col min="14545" max="14546" width="15.7109375" style="2" customWidth="1"/>
    <col min="14547" max="14548" width="15.28515625" style="2" customWidth="1"/>
    <col min="14549" max="14549" width="22.42578125" style="2" customWidth="1"/>
    <col min="14550" max="14550" width="25.28515625" style="2" customWidth="1"/>
    <col min="14551" max="14551" width="8.28515625" style="2" bestFit="1" customWidth="1"/>
    <col min="14552" max="14552" width="11.140625" style="2" bestFit="1" customWidth="1"/>
    <col min="14553" max="14553" width="12.7109375" style="2" bestFit="1" customWidth="1"/>
    <col min="14554" max="14794" width="4.42578125" style="2"/>
    <col min="14795" max="14795" width="58.85546875" style="2" customWidth="1"/>
    <col min="14796" max="14797" width="0" style="2" hidden="1" customWidth="1"/>
    <col min="14798" max="14798" width="19.42578125" style="2" customWidth="1"/>
    <col min="14799" max="14799" width="16.5703125" style="2" customWidth="1"/>
    <col min="14800" max="14800" width="19.5703125" style="2" customWidth="1"/>
    <col min="14801" max="14802" width="15.7109375" style="2" customWidth="1"/>
    <col min="14803" max="14804" width="15.28515625" style="2" customWidth="1"/>
    <col min="14805" max="14805" width="22.42578125" style="2" customWidth="1"/>
    <col min="14806" max="14806" width="25.28515625" style="2" customWidth="1"/>
    <col min="14807" max="14807" width="8.28515625" style="2" bestFit="1" customWidth="1"/>
    <col min="14808" max="14808" width="11.140625" style="2" bestFit="1" customWidth="1"/>
    <col min="14809" max="14809" width="12.7109375" style="2" bestFit="1" customWidth="1"/>
    <col min="14810" max="15050" width="4.42578125" style="2"/>
    <col min="15051" max="15051" width="58.85546875" style="2" customWidth="1"/>
    <col min="15052" max="15053" width="0" style="2" hidden="1" customWidth="1"/>
    <col min="15054" max="15054" width="19.42578125" style="2" customWidth="1"/>
    <col min="15055" max="15055" width="16.5703125" style="2" customWidth="1"/>
    <col min="15056" max="15056" width="19.5703125" style="2" customWidth="1"/>
    <col min="15057" max="15058" width="15.7109375" style="2" customWidth="1"/>
    <col min="15059" max="15060" width="15.28515625" style="2" customWidth="1"/>
    <col min="15061" max="15061" width="22.42578125" style="2" customWidth="1"/>
    <col min="15062" max="15062" width="25.28515625" style="2" customWidth="1"/>
    <col min="15063" max="15063" width="8.28515625" style="2" bestFit="1" customWidth="1"/>
    <col min="15064" max="15064" width="11.140625" style="2" bestFit="1" customWidth="1"/>
    <col min="15065" max="15065" width="12.7109375" style="2" bestFit="1" customWidth="1"/>
    <col min="15066" max="15306" width="4.42578125" style="2"/>
    <col min="15307" max="15307" width="58.85546875" style="2" customWidth="1"/>
    <col min="15308" max="15309" width="0" style="2" hidden="1" customWidth="1"/>
    <col min="15310" max="15310" width="19.42578125" style="2" customWidth="1"/>
    <col min="15311" max="15311" width="16.5703125" style="2" customWidth="1"/>
    <col min="15312" max="15312" width="19.5703125" style="2" customWidth="1"/>
    <col min="15313" max="15314" width="15.7109375" style="2" customWidth="1"/>
    <col min="15315" max="15316" width="15.28515625" style="2" customWidth="1"/>
    <col min="15317" max="15317" width="22.42578125" style="2" customWidth="1"/>
    <col min="15318" max="15318" width="25.28515625" style="2" customWidth="1"/>
    <col min="15319" max="15319" width="8.28515625" style="2" bestFit="1" customWidth="1"/>
    <col min="15320" max="15320" width="11.140625" style="2" bestFit="1" customWidth="1"/>
    <col min="15321" max="15321" width="12.7109375" style="2" bestFit="1" customWidth="1"/>
    <col min="15322" max="15562" width="4.42578125" style="2"/>
    <col min="15563" max="15563" width="58.85546875" style="2" customWidth="1"/>
    <col min="15564" max="15565" width="0" style="2" hidden="1" customWidth="1"/>
    <col min="15566" max="15566" width="19.42578125" style="2" customWidth="1"/>
    <col min="15567" max="15567" width="16.5703125" style="2" customWidth="1"/>
    <col min="15568" max="15568" width="19.5703125" style="2" customWidth="1"/>
    <col min="15569" max="15570" width="15.7109375" style="2" customWidth="1"/>
    <col min="15571" max="15572" width="15.28515625" style="2" customWidth="1"/>
    <col min="15573" max="15573" width="22.42578125" style="2" customWidth="1"/>
    <col min="15574" max="15574" width="25.28515625" style="2" customWidth="1"/>
    <col min="15575" max="15575" width="8.28515625" style="2" bestFit="1" customWidth="1"/>
    <col min="15576" max="15576" width="11.140625" style="2" bestFit="1" customWidth="1"/>
    <col min="15577" max="15577" width="12.7109375" style="2" bestFit="1" customWidth="1"/>
    <col min="15578" max="15818" width="4.42578125" style="2"/>
    <col min="15819" max="15819" width="58.85546875" style="2" customWidth="1"/>
    <col min="15820" max="15821" width="0" style="2" hidden="1" customWidth="1"/>
    <col min="15822" max="15822" width="19.42578125" style="2" customWidth="1"/>
    <col min="15823" max="15823" width="16.5703125" style="2" customWidth="1"/>
    <col min="15824" max="15824" width="19.5703125" style="2" customWidth="1"/>
    <col min="15825" max="15826" width="15.7109375" style="2" customWidth="1"/>
    <col min="15827" max="15828" width="15.28515625" style="2" customWidth="1"/>
    <col min="15829" max="15829" width="22.42578125" style="2" customWidth="1"/>
    <col min="15830" max="15830" width="25.28515625" style="2" customWidth="1"/>
    <col min="15831" max="15831" width="8.28515625" style="2" bestFit="1" customWidth="1"/>
    <col min="15832" max="15832" width="11.140625" style="2" bestFit="1" customWidth="1"/>
    <col min="15833" max="15833" width="12.7109375" style="2" bestFit="1" customWidth="1"/>
    <col min="15834" max="16074" width="4.42578125" style="2"/>
    <col min="16075" max="16075" width="58.85546875" style="2" customWidth="1"/>
    <col min="16076" max="16077" width="0" style="2" hidden="1" customWidth="1"/>
    <col min="16078" max="16078" width="19.42578125" style="2" customWidth="1"/>
    <col min="16079" max="16079" width="16.5703125" style="2" customWidth="1"/>
    <col min="16080" max="16080" width="19.5703125" style="2" customWidth="1"/>
    <col min="16081" max="16082" width="15.7109375" style="2" customWidth="1"/>
    <col min="16083" max="16084" width="15.28515625" style="2" customWidth="1"/>
    <col min="16085" max="16085" width="22.42578125" style="2" customWidth="1"/>
    <col min="16086" max="16086" width="25.28515625" style="2" customWidth="1"/>
    <col min="16087" max="16087" width="8.28515625" style="2" bestFit="1" customWidth="1"/>
    <col min="16088" max="16088" width="11.140625" style="2" bestFit="1" customWidth="1"/>
    <col min="16089" max="16089" width="12.7109375" style="2" bestFit="1" customWidth="1"/>
    <col min="16090" max="16384" width="4.42578125" style="2"/>
  </cols>
  <sheetData>
    <row r="1" spans="1:13" ht="14.25" customHeight="1" x14ac:dyDescent="0.2">
      <c r="A1" s="84" t="s">
        <v>90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1"/>
    </row>
    <row r="2" spans="1:13" x14ac:dyDescent="0.2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1"/>
    </row>
    <row r="3" spans="1:13" ht="12.75" customHeight="1" x14ac:dyDescent="0.2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1"/>
    </row>
    <row r="4" spans="1:13" ht="12.75" customHeight="1" x14ac:dyDescent="0.2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  <c r="M4" s="1"/>
    </row>
    <row r="5" spans="1:13" ht="14.25" customHeight="1" x14ac:dyDescent="0.2">
      <c r="A5" s="96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8"/>
      <c r="M5" s="3"/>
    </row>
    <row r="6" spans="1:13" ht="9" customHeight="1" x14ac:dyDescent="0.2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8"/>
      <c r="M6" s="3"/>
    </row>
    <row r="7" spans="1:13" ht="0.75" customHeight="1" x14ac:dyDescent="0.2">
      <c r="A7" s="96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8"/>
      <c r="M7" s="3"/>
    </row>
    <row r="8" spans="1:13" x14ac:dyDescent="0.2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8"/>
      <c r="M8" s="3"/>
    </row>
    <row r="9" spans="1:13" ht="57" x14ac:dyDescent="0.2">
      <c r="A9" s="4"/>
      <c r="B9" s="5"/>
      <c r="C9" s="5"/>
      <c r="D9" s="5"/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7" t="s">
        <v>9</v>
      </c>
      <c r="L9" s="8" t="s">
        <v>10</v>
      </c>
      <c r="M9" s="9"/>
    </row>
    <row r="10" spans="1:13" x14ac:dyDescent="0.2">
      <c r="A10" s="10"/>
      <c r="B10" s="11"/>
      <c r="C10" s="11"/>
      <c r="D10" s="11"/>
      <c r="E10" s="12"/>
      <c r="F10" s="12"/>
      <c r="G10" s="12"/>
      <c r="H10" s="12"/>
      <c r="I10" s="12"/>
      <c r="J10" s="12"/>
      <c r="K10" s="13"/>
      <c r="L10" s="14"/>
    </row>
    <row r="11" spans="1:13" x14ac:dyDescent="0.2">
      <c r="A11" s="10"/>
      <c r="B11" s="11"/>
      <c r="C11" s="11"/>
      <c r="D11" s="11"/>
      <c r="E11" s="15"/>
      <c r="F11" s="15"/>
      <c r="G11" s="15"/>
      <c r="H11" s="15"/>
      <c r="I11" s="15"/>
      <c r="J11" s="15"/>
      <c r="K11" s="13"/>
      <c r="L11" s="14"/>
    </row>
    <row r="12" spans="1:13" x14ac:dyDescent="0.2">
      <c r="A12" s="16" t="s">
        <v>11</v>
      </c>
      <c r="B12" s="17" t="s">
        <v>12</v>
      </c>
      <c r="C12" s="17"/>
      <c r="D12" s="17"/>
      <c r="E12" s="15"/>
      <c r="F12" s="15"/>
      <c r="G12" s="15"/>
      <c r="H12" s="15"/>
      <c r="I12" s="15"/>
      <c r="J12" s="15"/>
      <c r="K12" s="13"/>
      <c r="L12" s="14"/>
    </row>
    <row r="13" spans="1:13" x14ac:dyDescent="0.2">
      <c r="A13" s="16"/>
      <c r="B13" s="17"/>
      <c r="C13" s="17"/>
      <c r="D13" s="17"/>
      <c r="E13" s="18"/>
      <c r="F13" s="18"/>
      <c r="G13" s="18"/>
      <c r="H13" s="18"/>
      <c r="I13" s="18"/>
      <c r="J13" s="18"/>
      <c r="K13" s="13"/>
      <c r="L13" s="14"/>
    </row>
    <row r="14" spans="1:13" x14ac:dyDescent="0.2">
      <c r="A14" s="19"/>
      <c r="B14" s="13" t="s">
        <v>13</v>
      </c>
      <c r="C14" s="20" t="s">
        <v>14</v>
      </c>
      <c r="D14" s="17" t="s">
        <v>15</v>
      </c>
      <c r="E14" s="21">
        <v>1360442</v>
      </c>
      <c r="F14" s="21">
        <v>1360443</v>
      </c>
      <c r="G14" s="21">
        <v>1360443</v>
      </c>
      <c r="H14" s="21">
        <v>1360443</v>
      </c>
      <c r="I14" s="21">
        <f>H14</f>
        <v>1360443</v>
      </c>
      <c r="J14" s="21">
        <v>1360443</v>
      </c>
      <c r="K14" s="22">
        <v>1360443</v>
      </c>
      <c r="L14" s="23">
        <v>1360443</v>
      </c>
      <c r="M14" s="24"/>
    </row>
    <row r="15" spans="1:13" x14ac:dyDescent="0.2">
      <c r="A15" s="19"/>
      <c r="B15" s="13"/>
      <c r="C15" s="20" t="s">
        <v>16</v>
      </c>
      <c r="D15" s="17" t="s">
        <v>17</v>
      </c>
      <c r="E15" s="25">
        <v>350000</v>
      </c>
      <c r="F15" s="25">
        <v>350000</v>
      </c>
      <c r="G15" s="25">
        <v>242408</v>
      </c>
      <c r="H15" s="25">
        <v>632592</v>
      </c>
      <c r="I15" s="25">
        <f>H15</f>
        <v>632592</v>
      </c>
      <c r="J15" s="25">
        <v>500000</v>
      </c>
      <c r="K15" s="26">
        <v>500000</v>
      </c>
      <c r="L15" s="27">
        <v>500000</v>
      </c>
      <c r="M15" s="28"/>
    </row>
    <row r="16" spans="1:13" x14ac:dyDescent="0.2">
      <c r="A16" s="19"/>
      <c r="B16" s="13" t="s">
        <v>13</v>
      </c>
      <c r="C16" s="17" t="s">
        <v>18</v>
      </c>
      <c r="D16" s="17" t="s">
        <v>19</v>
      </c>
      <c r="E16" s="25">
        <v>210500</v>
      </c>
      <c r="F16" s="25">
        <v>320000</v>
      </c>
      <c r="G16" s="25">
        <v>322765.28000000003</v>
      </c>
      <c r="H16" s="25">
        <v>595000</v>
      </c>
      <c r="I16" s="25">
        <f>[3]A2!D18</f>
        <v>819000</v>
      </c>
      <c r="J16" s="25">
        <v>250000</v>
      </c>
      <c r="K16" s="26">
        <v>250000</v>
      </c>
      <c r="L16" s="27">
        <v>250000</v>
      </c>
      <c r="M16" s="28"/>
    </row>
    <row r="17" spans="1:13" x14ac:dyDescent="0.2">
      <c r="A17" s="19"/>
      <c r="B17" s="13"/>
      <c r="C17" s="17" t="s">
        <v>20</v>
      </c>
      <c r="D17" s="17" t="s">
        <v>21</v>
      </c>
      <c r="E17" s="25">
        <v>2558387</v>
      </c>
      <c r="F17" s="25">
        <v>2620000</v>
      </c>
      <c r="G17" s="25">
        <v>3650515</v>
      </c>
      <c r="H17" s="25">
        <v>2460209</v>
      </c>
      <c r="I17" s="25">
        <f>I19+I18</f>
        <v>5207528</v>
      </c>
      <c r="J17" s="25">
        <f>J18</f>
        <v>1968067.14</v>
      </c>
      <c r="K17" s="26">
        <f>K18</f>
        <v>1720000</v>
      </c>
      <c r="L17" s="27">
        <f>L18</f>
        <v>1500000</v>
      </c>
      <c r="M17" s="28"/>
    </row>
    <row r="18" spans="1:13" x14ac:dyDescent="0.2">
      <c r="A18" s="19"/>
      <c r="B18" s="13"/>
      <c r="C18" s="17"/>
      <c r="D18" s="17" t="s">
        <v>22</v>
      </c>
      <c r="E18" s="25"/>
      <c r="F18" s="25"/>
      <c r="G18" s="25"/>
      <c r="H18" s="25"/>
      <c r="I18" s="25">
        <f>'[3]A3 - Progetti 2021-23'!F41</f>
        <v>2207528</v>
      </c>
      <c r="J18" s="25">
        <f>'[3]A3 - Progetti 2021-23'!H41</f>
        <v>1968067.14</v>
      </c>
      <c r="K18" s="26">
        <v>1720000</v>
      </c>
      <c r="L18" s="27">
        <v>1500000</v>
      </c>
      <c r="M18" s="28"/>
    </row>
    <row r="19" spans="1:13" x14ac:dyDescent="0.2">
      <c r="A19" s="19"/>
      <c r="B19" s="13"/>
      <c r="C19" s="17"/>
      <c r="D19" s="17" t="s">
        <v>23</v>
      </c>
      <c r="E19" s="25"/>
      <c r="F19" s="25"/>
      <c r="G19" s="25"/>
      <c r="H19" s="25"/>
      <c r="I19" s="25">
        <v>3000000</v>
      </c>
      <c r="J19" s="25"/>
      <c r="K19" s="26"/>
      <c r="L19" s="27"/>
      <c r="M19" s="28"/>
    </row>
    <row r="20" spans="1:13" x14ac:dyDescent="0.2">
      <c r="A20" s="19"/>
      <c r="B20" s="13"/>
      <c r="C20" s="17" t="s">
        <v>24</v>
      </c>
      <c r="D20" s="17" t="s">
        <v>25</v>
      </c>
      <c r="E20" s="25">
        <v>14272</v>
      </c>
      <c r="F20" s="25">
        <v>14272</v>
      </c>
      <c r="G20" s="25">
        <v>28909.3</v>
      </c>
      <c r="H20" s="25">
        <v>10422.216799999998</v>
      </c>
      <c r="I20" s="25">
        <f>H20</f>
        <v>10422.216799999998</v>
      </c>
      <c r="J20" s="25">
        <f>[3]A4!F12</f>
        <v>10422.216799999998</v>
      </c>
      <c r="K20" s="29">
        <v>11000</v>
      </c>
      <c r="L20" s="30">
        <f>K20</f>
        <v>11000</v>
      </c>
      <c r="M20" s="31"/>
    </row>
    <row r="21" spans="1:13" x14ac:dyDescent="0.2">
      <c r="A21" s="19"/>
      <c r="B21" s="13"/>
      <c r="C21" s="17" t="s">
        <v>26</v>
      </c>
      <c r="D21" s="17" t="s">
        <v>27</v>
      </c>
      <c r="E21" s="25">
        <v>97544</v>
      </c>
      <c r="F21" s="25">
        <v>118200</v>
      </c>
      <c r="G21" s="25">
        <v>152405.35999999999</v>
      </c>
      <c r="H21" s="25">
        <v>121740.64</v>
      </c>
      <c r="I21" s="25">
        <f>[3]A5!H12</f>
        <v>114296.64</v>
      </c>
      <c r="J21" s="25">
        <f>[3]A5!F12</f>
        <v>111296.64</v>
      </c>
      <c r="K21" s="29">
        <v>112000</v>
      </c>
      <c r="L21" s="30">
        <v>112000</v>
      </c>
      <c r="M21" s="31"/>
    </row>
    <row r="22" spans="1:13" x14ac:dyDescent="0.2">
      <c r="A22" s="19"/>
      <c r="B22" s="13" t="s">
        <v>13</v>
      </c>
      <c r="C22" s="17" t="s">
        <v>28</v>
      </c>
      <c r="D22" s="17" t="s">
        <v>29</v>
      </c>
      <c r="E22" s="25">
        <v>20000</v>
      </c>
      <c r="F22" s="25">
        <v>8750</v>
      </c>
      <c r="G22" s="25">
        <v>8758</v>
      </c>
      <c r="H22" s="25">
        <v>8000</v>
      </c>
      <c r="I22" s="25">
        <f>H22</f>
        <v>8000</v>
      </c>
      <c r="J22" s="25">
        <v>10000</v>
      </c>
      <c r="K22" s="26">
        <v>10000</v>
      </c>
      <c r="L22" s="27">
        <v>10000</v>
      </c>
      <c r="M22" s="28"/>
    </row>
    <row r="23" spans="1:13" x14ac:dyDescent="0.2">
      <c r="A23" s="19"/>
      <c r="B23" s="13"/>
      <c r="C23" s="13"/>
      <c r="D23" s="13"/>
      <c r="E23" s="32"/>
      <c r="F23" s="32"/>
      <c r="G23" s="32"/>
      <c r="H23" s="32"/>
      <c r="I23" s="32"/>
      <c r="J23" s="32"/>
      <c r="K23" s="26"/>
      <c r="L23" s="14"/>
      <c r="M23" s="28"/>
    </row>
    <row r="24" spans="1:13" x14ac:dyDescent="0.2">
      <c r="A24" s="19"/>
      <c r="B24" s="99" t="s">
        <v>30</v>
      </c>
      <c r="C24" s="99"/>
      <c r="D24" s="99"/>
      <c r="E24" s="33">
        <v>4611145</v>
      </c>
      <c r="F24" s="33">
        <v>4791665</v>
      </c>
      <c r="G24" s="33">
        <v>5766203</v>
      </c>
      <c r="H24" s="33">
        <v>5188406.8567999993</v>
      </c>
      <c r="I24" s="33">
        <f>I14+I15+I16+I17+I20+I21+I22</f>
        <v>8152281.8567999993</v>
      </c>
      <c r="J24" s="33">
        <f>J14+J15+J16+J17+J20+J21+J22</f>
        <v>4210228.9967999998</v>
      </c>
      <c r="K24" s="33">
        <f t="shared" ref="K24:L24" si="0">K14+K15+K16+K17+K20+K21+K22</f>
        <v>3963443</v>
      </c>
      <c r="L24" s="34">
        <f t="shared" si="0"/>
        <v>3743443</v>
      </c>
      <c r="M24" s="35"/>
    </row>
    <row r="25" spans="1:13" x14ac:dyDescent="0.2">
      <c r="A25" s="19"/>
      <c r="B25" s="17"/>
      <c r="C25" s="17"/>
      <c r="D25" s="17"/>
      <c r="E25" s="32"/>
      <c r="F25" s="32"/>
      <c r="G25" s="32"/>
      <c r="H25" s="32"/>
      <c r="I25" s="32"/>
      <c r="J25" s="32"/>
      <c r="K25" s="13"/>
      <c r="L25" s="14"/>
    </row>
    <row r="26" spans="1:13" x14ac:dyDescent="0.2">
      <c r="A26" s="19"/>
      <c r="B26" s="17"/>
      <c r="C26" s="17"/>
      <c r="D26" s="17"/>
      <c r="E26" s="32"/>
      <c r="F26" s="32"/>
      <c r="G26" s="32"/>
      <c r="H26" s="32"/>
      <c r="I26" s="32"/>
      <c r="J26" s="32"/>
      <c r="K26" s="13"/>
      <c r="L26" s="14"/>
    </row>
    <row r="27" spans="1:13" x14ac:dyDescent="0.2">
      <c r="A27" s="16" t="s">
        <v>31</v>
      </c>
      <c r="B27" s="17" t="s">
        <v>32</v>
      </c>
      <c r="C27" s="17"/>
      <c r="D27" s="17"/>
      <c r="E27" s="32"/>
      <c r="F27" s="32"/>
      <c r="G27" s="32"/>
      <c r="H27" s="32"/>
      <c r="I27" s="32"/>
      <c r="J27" s="32"/>
      <c r="K27" s="13"/>
      <c r="L27" s="14"/>
    </row>
    <row r="28" spans="1:13" x14ac:dyDescent="0.2">
      <c r="A28" s="16"/>
      <c r="B28" s="17"/>
      <c r="C28" s="17"/>
      <c r="D28" s="17"/>
      <c r="E28" s="32"/>
      <c r="F28" s="32"/>
      <c r="G28" s="32"/>
      <c r="H28" s="32"/>
      <c r="I28" s="32"/>
      <c r="J28" s="32"/>
      <c r="K28" s="13"/>
      <c r="L28" s="14"/>
    </row>
    <row r="29" spans="1:13" x14ac:dyDescent="0.2">
      <c r="A29" s="16"/>
      <c r="B29" s="17" t="s">
        <v>33</v>
      </c>
      <c r="C29" s="17" t="s">
        <v>34</v>
      </c>
      <c r="D29" s="17"/>
      <c r="E29" s="36"/>
      <c r="F29" s="36"/>
      <c r="G29" s="37"/>
      <c r="H29" s="36"/>
      <c r="I29" s="36"/>
      <c r="J29" s="36"/>
      <c r="K29" s="13"/>
      <c r="L29" s="14"/>
    </row>
    <row r="30" spans="1:13" x14ac:dyDescent="0.2">
      <c r="A30" s="16"/>
      <c r="B30" s="17"/>
      <c r="C30" s="17" t="s">
        <v>14</v>
      </c>
      <c r="D30" s="17" t="s">
        <v>35</v>
      </c>
      <c r="E30" s="25">
        <v>59600</v>
      </c>
      <c r="F30" s="25">
        <v>20000</v>
      </c>
      <c r="G30" s="29">
        <v>16309.24</v>
      </c>
      <c r="H30" s="25">
        <v>40000</v>
      </c>
      <c r="I30" s="25">
        <v>20000</v>
      </c>
      <c r="J30" s="25">
        <f>'[3]B1.1'!D14</f>
        <v>35000</v>
      </c>
      <c r="K30" s="26">
        <f>J30</f>
        <v>35000</v>
      </c>
      <c r="L30" s="27">
        <f>K30</f>
        <v>35000</v>
      </c>
      <c r="M30" s="28"/>
    </row>
    <row r="31" spans="1:13" x14ac:dyDescent="0.2">
      <c r="A31" s="19"/>
      <c r="B31" s="13" t="s">
        <v>13</v>
      </c>
      <c r="C31" s="20" t="s">
        <v>18</v>
      </c>
      <c r="D31" s="17" t="s">
        <v>36</v>
      </c>
      <c r="E31" s="25">
        <v>1497766.4415152734</v>
      </c>
      <c r="F31" s="25">
        <v>1497766.4415152734</v>
      </c>
      <c r="G31" s="29">
        <v>1424885</v>
      </c>
      <c r="H31" s="25">
        <v>1465215</v>
      </c>
      <c r="I31" s="25">
        <f>H31</f>
        <v>1465215</v>
      </c>
      <c r="J31" s="25">
        <f>'[3]Personale 2019-2021'!D25+1079</f>
        <v>1540000.3218873232</v>
      </c>
      <c r="K31" s="26">
        <v>1510000</v>
      </c>
      <c r="L31" s="27">
        <v>1510000</v>
      </c>
      <c r="M31" s="28"/>
    </row>
    <row r="32" spans="1:13" x14ac:dyDescent="0.2">
      <c r="A32" s="19"/>
      <c r="B32" s="13" t="s">
        <v>13</v>
      </c>
      <c r="C32" s="17" t="s">
        <v>20</v>
      </c>
      <c r="D32" s="17" t="s">
        <v>37</v>
      </c>
      <c r="E32" s="25"/>
      <c r="F32" s="25"/>
      <c r="G32" s="29"/>
      <c r="H32" s="25"/>
      <c r="I32" s="25"/>
      <c r="J32" s="25"/>
      <c r="K32" s="26"/>
      <c r="L32" s="27"/>
      <c r="M32" s="28"/>
    </row>
    <row r="33" spans="1:104" x14ac:dyDescent="0.2">
      <c r="A33" s="19"/>
      <c r="B33" s="13"/>
      <c r="C33" s="13" t="s">
        <v>38</v>
      </c>
      <c r="D33" s="13" t="s">
        <v>39</v>
      </c>
      <c r="E33" s="25">
        <v>64000</v>
      </c>
      <c r="F33" s="25">
        <v>64000</v>
      </c>
      <c r="G33" s="29">
        <v>185735</v>
      </c>
      <c r="H33" s="25">
        <v>210000</v>
      </c>
      <c r="I33" s="25">
        <v>200000</v>
      </c>
      <c r="J33" s="25">
        <v>200000</v>
      </c>
      <c r="K33" s="26">
        <f t="shared" ref="K33:L35" si="1">J33</f>
        <v>200000</v>
      </c>
      <c r="L33" s="27">
        <f t="shared" si="1"/>
        <v>200000</v>
      </c>
      <c r="M33" s="38"/>
    </row>
    <row r="34" spans="1:104" x14ac:dyDescent="0.2">
      <c r="A34" s="19"/>
      <c r="B34" s="13"/>
      <c r="C34" s="13" t="s">
        <v>40</v>
      </c>
      <c r="D34" s="13" t="s">
        <v>41</v>
      </c>
      <c r="E34" s="25">
        <v>84069</v>
      </c>
      <c r="F34" s="25">
        <v>88600</v>
      </c>
      <c r="G34" s="29">
        <v>96296</v>
      </c>
      <c r="H34" s="25">
        <v>88600</v>
      </c>
      <c r="I34" s="25">
        <f>H34+10000</f>
        <v>98600</v>
      </c>
      <c r="J34" s="25">
        <v>98600</v>
      </c>
      <c r="K34" s="26">
        <f t="shared" si="1"/>
        <v>98600</v>
      </c>
      <c r="L34" s="27">
        <f t="shared" si="1"/>
        <v>98600</v>
      </c>
      <c r="M34" s="28"/>
    </row>
    <row r="35" spans="1:104" x14ac:dyDescent="0.2">
      <c r="A35" s="19"/>
      <c r="B35" s="13"/>
      <c r="C35" s="13" t="s">
        <v>42</v>
      </c>
      <c r="D35" s="13" t="s">
        <v>43</v>
      </c>
      <c r="E35" s="25">
        <v>221275</v>
      </c>
      <c r="F35" s="25">
        <v>213181</v>
      </c>
      <c r="G35" s="29">
        <v>168344</v>
      </c>
      <c r="H35" s="25">
        <v>190798.28</v>
      </c>
      <c r="I35" s="25">
        <f>H35</f>
        <v>190798.28</v>
      </c>
      <c r="J35" s="25">
        <f>'[3]B1.3.3'!D17</f>
        <v>185798</v>
      </c>
      <c r="K35" s="26">
        <f t="shared" si="1"/>
        <v>185798</v>
      </c>
      <c r="L35" s="27">
        <f t="shared" si="1"/>
        <v>185798</v>
      </c>
      <c r="M35" s="28"/>
    </row>
    <row r="36" spans="1:104" x14ac:dyDescent="0.2">
      <c r="A36" s="19"/>
      <c r="B36" s="13"/>
      <c r="C36" s="13"/>
      <c r="D36" s="39" t="s">
        <v>44</v>
      </c>
      <c r="E36" s="40">
        <v>93947.985748218533</v>
      </c>
      <c r="F36" s="40">
        <v>70000</v>
      </c>
      <c r="G36" s="41"/>
      <c r="H36" s="40">
        <v>70000</v>
      </c>
      <c r="I36" s="40"/>
      <c r="J36" s="40">
        <v>70000</v>
      </c>
      <c r="K36" s="26">
        <v>70000</v>
      </c>
      <c r="L36" s="27">
        <v>70000</v>
      </c>
      <c r="M36" s="28"/>
    </row>
    <row r="37" spans="1:104" x14ac:dyDescent="0.2">
      <c r="A37" s="19"/>
      <c r="B37" s="13"/>
      <c r="C37" s="13"/>
      <c r="D37" s="39" t="s">
        <v>45</v>
      </c>
      <c r="E37" s="40">
        <v>47275</v>
      </c>
      <c r="F37" s="40">
        <v>46181</v>
      </c>
      <c r="G37" s="41"/>
      <c r="H37" s="40">
        <v>50798.28</v>
      </c>
      <c r="I37" s="40"/>
      <c r="J37" s="40">
        <v>50798.28</v>
      </c>
      <c r="K37" s="26">
        <v>50798.28</v>
      </c>
      <c r="L37" s="27">
        <v>50798.28</v>
      </c>
      <c r="M37" s="28"/>
    </row>
    <row r="38" spans="1:104" x14ac:dyDescent="0.2">
      <c r="A38" s="19"/>
      <c r="B38" s="13"/>
      <c r="C38" s="17" t="s">
        <v>24</v>
      </c>
      <c r="D38" s="17" t="s">
        <v>46</v>
      </c>
      <c r="E38" s="25">
        <v>20000</v>
      </c>
      <c r="F38" s="25">
        <v>15000</v>
      </c>
      <c r="G38" s="29">
        <v>14722</v>
      </c>
      <c r="H38" s="25">
        <v>15000</v>
      </c>
      <c r="I38" s="25">
        <v>15000</v>
      </c>
      <c r="J38" s="25">
        <v>12000</v>
      </c>
      <c r="K38" s="26">
        <v>12000</v>
      </c>
      <c r="L38" s="27">
        <v>12000</v>
      </c>
      <c r="M38" s="28"/>
    </row>
    <row r="39" spans="1:104" x14ac:dyDescent="0.2">
      <c r="A39" s="19"/>
      <c r="B39" s="13"/>
      <c r="C39" s="17" t="s">
        <v>26</v>
      </c>
      <c r="D39" s="17" t="s">
        <v>47</v>
      </c>
      <c r="E39" s="25">
        <v>25000</v>
      </c>
      <c r="F39" s="25">
        <v>30000</v>
      </c>
      <c r="G39" s="37">
        <v>26470.17</v>
      </c>
      <c r="H39" s="25">
        <v>30000</v>
      </c>
      <c r="I39" s="25">
        <v>25000</v>
      </c>
      <c r="J39" s="25">
        <v>25000</v>
      </c>
      <c r="K39" s="26">
        <v>25000</v>
      </c>
      <c r="L39" s="27">
        <v>25000</v>
      </c>
      <c r="M39" s="28"/>
    </row>
    <row r="40" spans="1:104" x14ac:dyDescent="0.2">
      <c r="A40" s="16"/>
      <c r="B40" s="13"/>
      <c r="C40" s="13"/>
      <c r="D40" s="13"/>
      <c r="E40" s="36"/>
      <c r="F40" s="36"/>
      <c r="G40" s="37"/>
      <c r="H40" s="36"/>
      <c r="I40" s="36"/>
      <c r="J40" s="36"/>
      <c r="K40" s="26"/>
      <c r="L40" s="14"/>
      <c r="M40" s="28"/>
    </row>
    <row r="41" spans="1:104" x14ac:dyDescent="0.2">
      <c r="A41" s="19"/>
      <c r="B41" s="17" t="s">
        <v>48</v>
      </c>
      <c r="C41" s="17"/>
      <c r="D41" s="17"/>
      <c r="E41" s="33">
        <v>1971710.4415152734</v>
      </c>
      <c r="F41" s="42">
        <v>1928547.4415152734</v>
      </c>
      <c r="G41" s="42">
        <v>1932761</v>
      </c>
      <c r="H41" s="33">
        <v>2039613.28</v>
      </c>
      <c r="I41" s="33">
        <f>SUM(I30:I35,I38,I39)</f>
        <v>2014613.28</v>
      </c>
      <c r="J41" s="33">
        <f>SUM(J30:J35,J38,J39)</f>
        <v>2096398.3218873232</v>
      </c>
      <c r="K41" s="33">
        <f>SUM(K30:K35,K38,K39)</f>
        <v>2066398</v>
      </c>
      <c r="L41" s="34">
        <f>SUM(L30:L35,L38,L39)</f>
        <v>2066398</v>
      </c>
      <c r="M41" s="35"/>
    </row>
    <row r="42" spans="1:104" x14ac:dyDescent="0.2">
      <c r="A42" s="19"/>
      <c r="B42" s="17"/>
      <c r="C42" s="17"/>
      <c r="D42" s="17"/>
      <c r="E42" s="43"/>
      <c r="F42" s="43"/>
      <c r="G42" s="44"/>
      <c r="H42" s="43"/>
      <c r="I42" s="43"/>
      <c r="J42" s="43"/>
      <c r="K42" s="13"/>
      <c r="L42" s="14"/>
    </row>
    <row r="43" spans="1:104" x14ac:dyDescent="0.2">
      <c r="A43" s="19"/>
      <c r="B43" s="82" t="s">
        <v>49</v>
      </c>
      <c r="C43" s="83"/>
      <c r="D43" s="83"/>
      <c r="E43" s="43"/>
      <c r="F43" s="43"/>
      <c r="G43" s="45"/>
      <c r="H43" s="43"/>
      <c r="I43" s="43"/>
      <c r="J43" s="43"/>
      <c r="K43" s="13"/>
      <c r="L43" s="14"/>
    </row>
    <row r="44" spans="1:104" x14ac:dyDescent="0.2">
      <c r="A44" s="19"/>
      <c r="B44" s="13"/>
      <c r="C44" s="13"/>
      <c r="D44" s="13"/>
      <c r="E44" s="32"/>
      <c r="F44" s="32"/>
      <c r="G44" s="46"/>
      <c r="H44" s="32"/>
      <c r="I44" s="32"/>
      <c r="J44" s="32"/>
      <c r="K44" s="13"/>
      <c r="L44" s="14"/>
    </row>
    <row r="45" spans="1:104" x14ac:dyDescent="0.2">
      <c r="A45" s="19"/>
      <c r="B45" s="82" t="s">
        <v>50</v>
      </c>
      <c r="C45" s="83"/>
      <c r="D45" s="83"/>
      <c r="E45" s="43"/>
      <c r="F45" s="43"/>
      <c r="G45" s="44"/>
      <c r="H45" s="43"/>
      <c r="I45" s="43"/>
      <c r="J45" s="43"/>
      <c r="K45" s="13"/>
      <c r="L45" s="14"/>
    </row>
    <row r="46" spans="1:104" x14ac:dyDescent="0.2">
      <c r="A46" s="19"/>
      <c r="B46" s="80"/>
      <c r="C46" s="81"/>
      <c r="D46" s="81"/>
      <c r="E46" s="43"/>
      <c r="F46" s="43"/>
      <c r="G46" s="44"/>
      <c r="H46" s="43"/>
      <c r="I46" s="43"/>
      <c r="J46" s="43"/>
      <c r="K46" s="13"/>
      <c r="L46" s="14"/>
    </row>
    <row r="47" spans="1:104" x14ac:dyDescent="0.2">
      <c r="A47" s="16"/>
      <c r="B47" s="17" t="s">
        <v>51</v>
      </c>
      <c r="C47" s="17"/>
      <c r="D47" s="17"/>
      <c r="E47" s="47"/>
      <c r="F47" s="47"/>
      <c r="G47" s="48"/>
      <c r="H47" s="47"/>
      <c r="I47" s="47"/>
      <c r="J47" s="47"/>
      <c r="K47" s="13"/>
      <c r="L47" s="14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</row>
    <row r="48" spans="1:104" x14ac:dyDescent="0.2">
      <c r="A48" s="16"/>
      <c r="B48" s="17"/>
      <c r="C48" s="17"/>
      <c r="D48" s="17"/>
      <c r="E48" s="47"/>
      <c r="F48" s="47"/>
      <c r="G48" s="48"/>
      <c r="H48" s="47"/>
      <c r="I48" s="47"/>
      <c r="J48" s="47"/>
      <c r="K48" s="13"/>
      <c r="L48" s="14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</row>
    <row r="49" spans="1:104" x14ac:dyDescent="0.2">
      <c r="A49" s="16"/>
      <c r="B49" s="17" t="s">
        <v>52</v>
      </c>
      <c r="C49" s="17"/>
      <c r="D49" s="17"/>
      <c r="E49" s="47"/>
      <c r="F49" s="47"/>
      <c r="G49" s="48"/>
      <c r="H49" s="47"/>
      <c r="I49" s="47"/>
      <c r="J49" s="47"/>
      <c r="K49" s="13"/>
      <c r="L49" s="14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</row>
    <row r="50" spans="1:104" x14ac:dyDescent="0.2">
      <c r="A50" s="19"/>
      <c r="B50" s="13" t="s">
        <v>13</v>
      </c>
      <c r="C50" s="20" t="s">
        <v>14</v>
      </c>
      <c r="D50" s="17" t="s">
        <v>53</v>
      </c>
      <c r="E50" s="25">
        <v>54580</v>
      </c>
      <c r="F50" s="25">
        <v>50000</v>
      </c>
      <c r="G50" s="29">
        <v>60928.59</v>
      </c>
      <c r="H50" s="25">
        <v>60000</v>
      </c>
      <c r="I50" s="25">
        <v>60000</v>
      </c>
      <c r="J50" s="25">
        <v>60000</v>
      </c>
      <c r="K50" s="26">
        <v>60000</v>
      </c>
      <c r="L50" s="27">
        <v>60000</v>
      </c>
      <c r="M50" s="28"/>
      <c r="N50" s="50"/>
      <c r="O50" s="50"/>
      <c r="P50" s="50"/>
      <c r="Q50" s="49"/>
      <c r="R50" s="50"/>
      <c r="S50" s="50"/>
      <c r="T50" s="50"/>
      <c r="U50" s="49"/>
      <c r="V50" s="50"/>
      <c r="W50" s="50"/>
      <c r="X50" s="50"/>
      <c r="Y50" s="49"/>
      <c r="Z50" s="50"/>
      <c r="AA50" s="50"/>
      <c r="AB50" s="50"/>
      <c r="AC50" s="49"/>
      <c r="AD50" s="50"/>
      <c r="AE50" s="50"/>
      <c r="AF50" s="50"/>
      <c r="AG50" s="49"/>
      <c r="AH50" s="50"/>
      <c r="AI50" s="50"/>
      <c r="AJ50" s="50"/>
      <c r="AK50" s="49"/>
      <c r="AL50" s="50"/>
      <c r="AM50" s="50"/>
      <c r="AN50" s="50"/>
      <c r="AO50" s="49"/>
      <c r="AP50" s="50"/>
      <c r="AQ50" s="50"/>
      <c r="AR50" s="50"/>
      <c r="AS50" s="49"/>
      <c r="AT50" s="50"/>
      <c r="AU50" s="50"/>
      <c r="AV50" s="50"/>
      <c r="AW50" s="49"/>
      <c r="AX50" s="50"/>
      <c r="AY50" s="50"/>
      <c r="AZ50" s="50"/>
      <c r="BA50" s="49"/>
      <c r="BB50" s="50"/>
      <c r="BC50" s="50"/>
      <c r="BD50" s="50"/>
      <c r="BE50" s="49"/>
      <c r="BF50" s="50"/>
      <c r="BG50" s="50"/>
      <c r="BH50" s="50"/>
      <c r="BI50" s="49"/>
      <c r="BJ50" s="50"/>
      <c r="BK50" s="50"/>
      <c r="BL50" s="50"/>
      <c r="BM50" s="49"/>
      <c r="BN50" s="50"/>
      <c r="BO50" s="50"/>
      <c r="BP50" s="50"/>
      <c r="BQ50" s="49"/>
      <c r="BR50" s="50"/>
      <c r="BS50" s="50"/>
      <c r="BT50" s="50"/>
      <c r="BU50" s="49"/>
      <c r="BV50" s="50"/>
      <c r="BW50" s="50"/>
      <c r="BX50" s="50"/>
      <c r="BY50" s="49"/>
      <c r="BZ50" s="50"/>
      <c r="CA50" s="50"/>
      <c r="CB50" s="50"/>
      <c r="CC50" s="49"/>
      <c r="CD50" s="50"/>
      <c r="CE50" s="50"/>
      <c r="CF50" s="50"/>
      <c r="CG50" s="49"/>
      <c r="CH50" s="50"/>
      <c r="CI50" s="50"/>
      <c r="CJ50" s="50"/>
      <c r="CK50" s="49"/>
      <c r="CL50" s="50"/>
      <c r="CM50" s="50"/>
      <c r="CN50" s="50"/>
      <c r="CO50" s="49"/>
      <c r="CP50" s="50"/>
      <c r="CQ50" s="50"/>
      <c r="CR50" s="50"/>
      <c r="CS50" s="49"/>
      <c r="CT50" s="50"/>
      <c r="CU50" s="50"/>
      <c r="CV50" s="50"/>
      <c r="CW50" s="49"/>
      <c r="CX50" s="50"/>
      <c r="CY50" s="50"/>
      <c r="CZ50" s="50"/>
    </row>
    <row r="51" spans="1:104" x14ac:dyDescent="0.2">
      <c r="A51" s="19"/>
      <c r="B51" s="13" t="s">
        <v>13</v>
      </c>
      <c r="C51" s="17" t="s">
        <v>18</v>
      </c>
      <c r="D51" s="17" t="s">
        <v>54</v>
      </c>
      <c r="E51" s="25">
        <v>65000</v>
      </c>
      <c r="F51" s="25">
        <v>65000</v>
      </c>
      <c r="G51" s="29">
        <v>76480.990000000005</v>
      </c>
      <c r="H51" s="25">
        <v>85000</v>
      </c>
      <c r="I51" s="25">
        <v>70000</v>
      </c>
      <c r="J51" s="25">
        <f>'[3]B2.1.2'!G38</f>
        <v>80000</v>
      </c>
      <c r="K51" s="26">
        <f>J51</f>
        <v>80000</v>
      </c>
      <c r="L51" s="27">
        <f>K51</f>
        <v>80000</v>
      </c>
      <c r="M51" s="28"/>
      <c r="N51" s="50"/>
      <c r="O51" s="50"/>
      <c r="P51" s="50"/>
      <c r="Q51" s="49"/>
      <c r="R51" s="50"/>
      <c r="S51" s="50"/>
      <c r="T51" s="50"/>
      <c r="U51" s="49"/>
      <c r="V51" s="50"/>
      <c r="W51" s="50"/>
      <c r="X51" s="50"/>
      <c r="Y51" s="49"/>
      <c r="Z51" s="50"/>
      <c r="AA51" s="50"/>
      <c r="AB51" s="50"/>
      <c r="AC51" s="49"/>
      <c r="AD51" s="50"/>
      <c r="AE51" s="50"/>
      <c r="AF51" s="50"/>
      <c r="AG51" s="49"/>
      <c r="AH51" s="50"/>
      <c r="AI51" s="50"/>
      <c r="AJ51" s="50"/>
      <c r="AK51" s="49"/>
      <c r="AL51" s="50"/>
      <c r="AM51" s="50"/>
      <c r="AN51" s="50"/>
      <c r="AO51" s="49"/>
      <c r="AP51" s="50"/>
      <c r="AQ51" s="50"/>
      <c r="AR51" s="50"/>
      <c r="AS51" s="49"/>
      <c r="AT51" s="50"/>
      <c r="AU51" s="50"/>
      <c r="AV51" s="50"/>
      <c r="AW51" s="49"/>
      <c r="AX51" s="50"/>
      <c r="AY51" s="50"/>
      <c r="AZ51" s="50"/>
      <c r="BA51" s="49"/>
      <c r="BB51" s="50"/>
      <c r="BC51" s="50"/>
      <c r="BD51" s="50"/>
      <c r="BE51" s="49"/>
      <c r="BF51" s="50"/>
      <c r="BG51" s="50"/>
      <c r="BH51" s="50"/>
      <c r="BI51" s="49"/>
      <c r="BJ51" s="50"/>
      <c r="BK51" s="50"/>
      <c r="BL51" s="50"/>
      <c r="BM51" s="49"/>
      <c r="BN51" s="50"/>
      <c r="BO51" s="50"/>
      <c r="BP51" s="50"/>
      <c r="BQ51" s="49"/>
      <c r="BR51" s="50"/>
      <c r="BS51" s="50"/>
      <c r="BT51" s="50"/>
      <c r="BU51" s="49"/>
      <c r="BV51" s="50"/>
      <c r="BW51" s="50"/>
      <c r="BX51" s="50"/>
      <c r="BY51" s="49"/>
      <c r="BZ51" s="50"/>
      <c r="CA51" s="50"/>
      <c r="CB51" s="50"/>
      <c r="CC51" s="49"/>
      <c r="CD51" s="50"/>
      <c r="CE51" s="50"/>
      <c r="CF51" s="50"/>
      <c r="CG51" s="49"/>
      <c r="CH51" s="50"/>
      <c r="CI51" s="50"/>
      <c r="CJ51" s="50"/>
      <c r="CK51" s="49"/>
      <c r="CL51" s="50"/>
      <c r="CM51" s="50"/>
      <c r="CN51" s="50"/>
      <c r="CO51" s="49"/>
      <c r="CP51" s="50"/>
      <c r="CQ51" s="50"/>
      <c r="CR51" s="50"/>
      <c r="CS51" s="49"/>
      <c r="CT51" s="50"/>
      <c r="CU51" s="50"/>
      <c r="CV51" s="50"/>
      <c r="CW51" s="49"/>
      <c r="CX51" s="50"/>
      <c r="CY51" s="50"/>
      <c r="CZ51" s="50"/>
    </row>
    <row r="52" spans="1:104" x14ac:dyDescent="0.2">
      <c r="A52" s="16"/>
      <c r="B52" s="17"/>
      <c r="C52" s="17" t="s">
        <v>55</v>
      </c>
      <c r="D52" s="17" t="s">
        <v>56</v>
      </c>
      <c r="E52" s="25">
        <v>56951.96</v>
      </c>
      <c r="F52" s="25">
        <v>59451.96</v>
      </c>
      <c r="G52" s="29">
        <v>73279</v>
      </c>
      <c r="H52" s="25">
        <v>38261.9084</v>
      </c>
      <c r="I52" s="25">
        <f>H52</f>
        <v>38261.9084</v>
      </c>
      <c r="J52" s="25">
        <f>I52</f>
        <v>38261.9084</v>
      </c>
      <c r="K52" s="26">
        <v>38261.9084</v>
      </c>
      <c r="L52" s="27">
        <v>38261.9084</v>
      </c>
      <c r="M52" s="28"/>
      <c r="N52" s="50"/>
      <c r="O52" s="50"/>
      <c r="P52" s="50"/>
      <c r="Q52" s="49"/>
      <c r="R52" s="50"/>
      <c r="S52" s="50"/>
      <c r="T52" s="50"/>
      <c r="U52" s="49"/>
      <c r="V52" s="50"/>
      <c r="W52" s="50"/>
      <c r="X52" s="50"/>
      <c r="Y52" s="49"/>
      <c r="Z52" s="50"/>
      <c r="AA52" s="50"/>
      <c r="AB52" s="50"/>
      <c r="AC52" s="49"/>
      <c r="AD52" s="50"/>
      <c r="AE52" s="50"/>
      <c r="AF52" s="50"/>
      <c r="AG52" s="49"/>
      <c r="AH52" s="50"/>
      <c r="AI52" s="50"/>
      <c r="AJ52" s="50"/>
      <c r="AK52" s="49"/>
      <c r="AL52" s="50"/>
      <c r="AM52" s="50"/>
      <c r="AN52" s="50"/>
      <c r="AO52" s="49"/>
      <c r="AP52" s="50"/>
      <c r="AQ52" s="50"/>
      <c r="AR52" s="50"/>
      <c r="AS52" s="49"/>
      <c r="AT52" s="50"/>
      <c r="AU52" s="50"/>
      <c r="AV52" s="50"/>
      <c r="AW52" s="49"/>
      <c r="AX52" s="50"/>
      <c r="AY52" s="50"/>
      <c r="AZ52" s="50"/>
      <c r="BA52" s="49"/>
      <c r="BB52" s="50"/>
      <c r="BC52" s="50"/>
      <c r="BD52" s="50"/>
      <c r="BE52" s="49"/>
      <c r="BF52" s="50"/>
      <c r="BG52" s="50"/>
      <c r="BH52" s="50"/>
      <c r="BI52" s="49"/>
      <c r="BJ52" s="50"/>
      <c r="BK52" s="50"/>
      <c r="BL52" s="50"/>
      <c r="BM52" s="49"/>
      <c r="BN52" s="50"/>
      <c r="BO52" s="50"/>
      <c r="BP52" s="50"/>
      <c r="BQ52" s="49"/>
      <c r="BR52" s="50"/>
      <c r="BS52" s="50"/>
      <c r="BT52" s="50"/>
      <c r="BU52" s="49"/>
      <c r="BV52" s="50"/>
      <c r="BW52" s="50"/>
      <c r="BX52" s="50"/>
      <c r="BY52" s="49"/>
      <c r="BZ52" s="50"/>
      <c r="CA52" s="50"/>
      <c r="CB52" s="50"/>
      <c r="CC52" s="49"/>
      <c r="CD52" s="50"/>
      <c r="CE52" s="50"/>
      <c r="CF52" s="50"/>
      <c r="CG52" s="49"/>
      <c r="CH52" s="50"/>
      <c r="CI52" s="50"/>
      <c r="CJ52" s="50"/>
      <c r="CK52" s="49"/>
      <c r="CL52" s="50"/>
      <c r="CM52" s="50"/>
      <c r="CN52" s="50"/>
      <c r="CO52" s="49"/>
      <c r="CP52" s="50"/>
      <c r="CQ52" s="50"/>
      <c r="CR52" s="50"/>
      <c r="CS52" s="49"/>
      <c r="CT52" s="50"/>
      <c r="CU52" s="50"/>
      <c r="CV52" s="50"/>
      <c r="CW52" s="49"/>
      <c r="CX52" s="50"/>
      <c r="CY52" s="50"/>
      <c r="CZ52" s="50"/>
    </row>
    <row r="53" spans="1:104" x14ac:dyDescent="0.2">
      <c r="A53" s="19"/>
      <c r="B53" s="13"/>
      <c r="C53" s="17" t="s">
        <v>24</v>
      </c>
      <c r="D53" s="17" t="s">
        <v>57</v>
      </c>
      <c r="E53" s="25">
        <v>350000</v>
      </c>
      <c r="F53" s="25">
        <v>350000</v>
      </c>
      <c r="G53" s="29">
        <v>242407.91</v>
      </c>
      <c r="H53" s="25">
        <v>632592</v>
      </c>
      <c r="I53" s="25">
        <f>I15</f>
        <v>632592</v>
      </c>
      <c r="J53" s="25">
        <v>500000</v>
      </c>
      <c r="K53" s="26">
        <v>500000</v>
      </c>
      <c r="L53" s="27">
        <v>500000</v>
      </c>
      <c r="M53" s="28"/>
      <c r="N53" s="50"/>
      <c r="O53" s="50"/>
      <c r="P53" s="50"/>
      <c r="Q53" s="49"/>
      <c r="R53" s="50"/>
      <c r="S53" s="50"/>
      <c r="T53" s="50"/>
      <c r="U53" s="49"/>
      <c r="V53" s="50"/>
      <c r="W53" s="50"/>
      <c r="X53" s="50"/>
      <c r="Y53" s="49"/>
      <c r="Z53" s="50"/>
      <c r="AA53" s="50"/>
      <c r="AB53" s="50"/>
      <c r="AC53" s="49"/>
      <c r="AD53" s="50"/>
      <c r="AE53" s="50"/>
      <c r="AF53" s="50"/>
      <c r="AG53" s="49"/>
      <c r="AH53" s="50"/>
      <c r="AI53" s="50"/>
      <c r="AJ53" s="50"/>
      <c r="AK53" s="49"/>
      <c r="AL53" s="50"/>
      <c r="AM53" s="50"/>
      <c r="AN53" s="50"/>
      <c r="AO53" s="49"/>
      <c r="AP53" s="50"/>
      <c r="AQ53" s="50"/>
      <c r="AR53" s="50"/>
      <c r="AS53" s="49"/>
      <c r="AT53" s="50"/>
      <c r="AU53" s="50"/>
      <c r="AV53" s="50"/>
      <c r="AW53" s="49"/>
      <c r="AX53" s="50"/>
      <c r="AY53" s="50"/>
      <c r="AZ53" s="50"/>
      <c r="BA53" s="49"/>
      <c r="BB53" s="50"/>
      <c r="BC53" s="50"/>
      <c r="BD53" s="50"/>
      <c r="BE53" s="49"/>
      <c r="BF53" s="50"/>
      <c r="BG53" s="50"/>
      <c r="BH53" s="50"/>
      <c r="BI53" s="49"/>
      <c r="BJ53" s="50"/>
      <c r="BK53" s="50"/>
      <c r="BL53" s="50"/>
      <c r="BM53" s="49"/>
      <c r="BN53" s="50"/>
      <c r="BO53" s="50"/>
      <c r="BP53" s="50"/>
      <c r="BQ53" s="49"/>
      <c r="BR53" s="50"/>
      <c r="BS53" s="50"/>
      <c r="BT53" s="50"/>
      <c r="BU53" s="49"/>
      <c r="BV53" s="50"/>
      <c r="BW53" s="50"/>
      <c r="BX53" s="50"/>
      <c r="BY53" s="49"/>
      <c r="BZ53" s="50"/>
      <c r="CA53" s="50"/>
      <c r="CB53" s="50"/>
      <c r="CC53" s="49"/>
      <c r="CD53" s="50"/>
      <c r="CE53" s="50"/>
      <c r="CF53" s="50"/>
      <c r="CG53" s="49"/>
      <c r="CH53" s="50"/>
      <c r="CI53" s="50"/>
      <c r="CJ53" s="50"/>
      <c r="CK53" s="49"/>
      <c r="CL53" s="50"/>
      <c r="CM53" s="50"/>
      <c r="CN53" s="50"/>
      <c r="CO53" s="49"/>
      <c r="CP53" s="50"/>
      <c r="CQ53" s="50"/>
      <c r="CR53" s="50"/>
      <c r="CS53" s="49"/>
      <c r="CT53" s="50"/>
      <c r="CU53" s="50"/>
      <c r="CV53" s="50"/>
      <c r="CW53" s="49"/>
      <c r="CX53" s="50"/>
      <c r="CY53" s="50"/>
      <c r="CZ53" s="50"/>
    </row>
    <row r="54" spans="1:104" x14ac:dyDescent="0.2">
      <c r="A54" s="19"/>
      <c r="B54" s="13"/>
      <c r="C54" s="17"/>
      <c r="D54" s="17"/>
      <c r="E54" s="25"/>
      <c r="F54" s="25"/>
      <c r="G54" s="45"/>
      <c r="H54" s="25"/>
      <c r="I54" s="25"/>
      <c r="J54" s="25"/>
      <c r="K54" s="26"/>
      <c r="L54" s="27"/>
      <c r="M54" s="28"/>
    </row>
    <row r="55" spans="1:104" x14ac:dyDescent="0.2">
      <c r="A55" s="16"/>
      <c r="B55" s="17" t="s">
        <v>58</v>
      </c>
      <c r="C55" s="17"/>
      <c r="D55" s="17"/>
      <c r="E55" s="25">
        <v>210500</v>
      </c>
      <c r="F55" s="25">
        <v>310000</v>
      </c>
      <c r="G55" s="37">
        <v>296580</v>
      </c>
      <c r="H55" s="25">
        <v>585000</v>
      </c>
      <c r="I55" s="25">
        <f>I16*0.9</f>
        <v>737100</v>
      </c>
      <c r="J55" s="25">
        <v>225000</v>
      </c>
      <c r="K55" s="26">
        <v>225000</v>
      </c>
      <c r="L55" s="27">
        <v>225000</v>
      </c>
      <c r="M55" s="28"/>
    </row>
    <row r="56" spans="1:104" x14ac:dyDescent="0.2">
      <c r="A56" s="16"/>
      <c r="B56" s="17"/>
      <c r="C56" s="17"/>
      <c r="D56" s="17"/>
      <c r="E56" s="25"/>
      <c r="F56" s="25"/>
      <c r="G56" s="29"/>
      <c r="H56" s="25"/>
      <c r="I56" s="25"/>
      <c r="J56" s="25"/>
      <c r="K56" s="26"/>
      <c r="L56" s="27"/>
      <c r="M56" s="28"/>
    </row>
    <row r="57" spans="1:104" x14ac:dyDescent="0.2">
      <c r="A57" s="16"/>
      <c r="B57" s="17" t="s">
        <v>59</v>
      </c>
      <c r="C57" s="17"/>
      <c r="D57" s="17"/>
      <c r="E57" s="25">
        <v>1677541</v>
      </c>
      <c r="F57" s="25">
        <v>1810000</v>
      </c>
      <c r="G57" s="37">
        <v>2893745</v>
      </c>
      <c r="H57" s="25">
        <v>1748089.39</v>
      </c>
      <c r="I57" s="25">
        <f>I58+I60</f>
        <v>4540854.5439999998</v>
      </c>
      <c r="J57" s="25">
        <f>J18*0.643</f>
        <v>1265467.17102</v>
      </c>
      <c r="K57" s="26">
        <f>K18*0.655</f>
        <v>1126600</v>
      </c>
      <c r="L57" s="27">
        <f>L18*0.61</f>
        <v>915000</v>
      </c>
      <c r="M57" s="28"/>
    </row>
    <row r="58" spans="1:104" x14ac:dyDescent="0.2">
      <c r="A58" s="16"/>
      <c r="B58" s="17"/>
      <c r="C58" s="20" t="s">
        <v>14</v>
      </c>
      <c r="D58" s="17" t="s">
        <v>22</v>
      </c>
      <c r="E58" s="15"/>
      <c r="F58" s="15"/>
      <c r="G58" s="45"/>
      <c r="H58" s="15"/>
      <c r="I58" s="25">
        <f>I18*0.698</f>
        <v>1540854.544</v>
      </c>
      <c r="J58" s="25"/>
      <c r="K58" s="26"/>
      <c r="L58" s="14"/>
      <c r="M58" s="28"/>
    </row>
    <row r="59" spans="1:104" ht="16.5" hidden="1" customHeight="1" x14ac:dyDescent="0.2">
      <c r="A59" s="16"/>
      <c r="B59" s="17" t="s">
        <v>60</v>
      </c>
      <c r="C59" s="17" t="s">
        <v>18</v>
      </c>
      <c r="D59" s="17" t="s">
        <v>61</v>
      </c>
      <c r="E59" s="25"/>
      <c r="F59" s="25"/>
      <c r="G59" s="29"/>
      <c r="H59" s="25"/>
      <c r="I59" s="25"/>
      <c r="J59" s="25"/>
      <c r="K59" s="26"/>
      <c r="L59" s="14"/>
      <c r="M59" s="28"/>
    </row>
    <row r="60" spans="1:104" x14ac:dyDescent="0.2">
      <c r="A60" s="51"/>
      <c r="B60" s="20"/>
      <c r="C60" s="20" t="s">
        <v>18</v>
      </c>
      <c r="D60" s="17" t="s">
        <v>62</v>
      </c>
      <c r="E60" s="36"/>
      <c r="F60" s="36"/>
      <c r="G60" s="45"/>
      <c r="H60" s="36"/>
      <c r="I60" s="25">
        <v>3000000</v>
      </c>
      <c r="J60" s="36"/>
      <c r="K60" s="26"/>
      <c r="L60" s="14"/>
      <c r="M60" s="28"/>
    </row>
    <row r="61" spans="1:104" x14ac:dyDescent="0.2">
      <c r="A61" s="51"/>
      <c r="B61" s="20"/>
      <c r="C61" s="20"/>
      <c r="D61" s="17"/>
      <c r="E61" s="36"/>
      <c r="F61" s="36"/>
      <c r="G61" s="15"/>
      <c r="H61" s="36"/>
      <c r="I61" s="36"/>
      <c r="J61" s="36"/>
      <c r="K61" s="26"/>
      <c r="L61" s="14"/>
      <c r="M61" s="28"/>
    </row>
    <row r="62" spans="1:104" x14ac:dyDescent="0.2">
      <c r="A62" s="51"/>
      <c r="B62" s="17" t="s">
        <v>63</v>
      </c>
      <c r="C62" s="17"/>
      <c r="D62" s="17"/>
      <c r="E62" s="52">
        <v>2463760.96</v>
      </c>
      <c r="F62" s="53">
        <v>2683415.96</v>
      </c>
      <c r="G62" s="53">
        <v>3643423</v>
      </c>
      <c r="H62" s="52">
        <v>3148943.2983999997</v>
      </c>
      <c r="I62" s="52">
        <f>I57+I55+I50+I51+I52+I53</f>
        <v>6078808.4523999998</v>
      </c>
      <c r="J62" s="52">
        <f>J57+J55+J50+J51+J52+J53</f>
        <v>2168729.0794200003</v>
      </c>
      <c r="K62" s="52">
        <f>K57+K55+K50+K51+K52+K53</f>
        <v>2029861.9084000001</v>
      </c>
      <c r="L62" s="54">
        <f>L57+L55+L50+L51+L52+L53</f>
        <v>1818261.9084000001</v>
      </c>
      <c r="M62" s="55"/>
    </row>
    <row r="63" spans="1:104" x14ac:dyDescent="0.2">
      <c r="A63" s="51"/>
      <c r="B63" s="20"/>
      <c r="C63" s="20"/>
      <c r="D63" s="13"/>
      <c r="E63" s="56"/>
      <c r="F63" s="56"/>
      <c r="G63" s="57"/>
      <c r="H63" s="56"/>
      <c r="I63" s="56"/>
      <c r="J63" s="56"/>
      <c r="K63" s="26"/>
      <c r="L63" s="14"/>
      <c r="M63" s="28"/>
    </row>
    <row r="64" spans="1:104" x14ac:dyDescent="0.2">
      <c r="A64" s="51"/>
      <c r="B64" s="17" t="s">
        <v>64</v>
      </c>
      <c r="C64" s="17"/>
      <c r="D64" s="17"/>
      <c r="E64" s="52">
        <v>4435471.4015152734</v>
      </c>
      <c r="F64" s="53">
        <v>4611963.4015152734</v>
      </c>
      <c r="G64" s="53">
        <v>5576182</v>
      </c>
      <c r="H64" s="52">
        <v>5188556.5784</v>
      </c>
      <c r="I64" s="52">
        <f>I62+I41</f>
        <v>8093421.7324000001</v>
      </c>
      <c r="J64" s="52">
        <f>J62+J41</f>
        <v>4265127.4013073239</v>
      </c>
      <c r="K64" s="52">
        <f>K62+K41</f>
        <v>4096259.9084000001</v>
      </c>
      <c r="L64" s="54">
        <f>L62+L41</f>
        <v>3884659.9084000001</v>
      </c>
      <c r="M64" s="55"/>
    </row>
    <row r="65" spans="1:13" x14ac:dyDescent="0.2">
      <c r="A65" s="51"/>
      <c r="B65" s="20"/>
      <c r="C65" s="20"/>
      <c r="D65" s="13"/>
      <c r="E65" s="36"/>
      <c r="F65" s="36"/>
      <c r="G65" s="37"/>
      <c r="H65" s="36"/>
      <c r="I65" s="36"/>
      <c r="J65" s="36"/>
      <c r="K65" s="26"/>
      <c r="L65" s="14"/>
      <c r="M65" s="28"/>
    </row>
    <row r="66" spans="1:13" x14ac:dyDescent="0.2">
      <c r="A66" s="51"/>
      <c r="B66" s="82" t="s">
        <v>65</v>
      </c>
      <c r="C66" s="83"/>
      <c r="D66" s="83"/>
      <c r="E66" s="58">
        <v>175673.59848472662</v>
      </c>
      <c r="F66" s="59">
        <v>179701.59848472662</v>
      </c>
      <c r="G66" s="59">
        <v>190020</v>
      </c>
      <c r="H66" s="58">
        <v>-149.72160000074655</v>
      </c>
      <c r="I66" s="58">
        <f>I24-I64</f>
        <v>58860.124399999157</v>
      </c>
      <c r="J66" s="58">
        <f>J24-J64</f>
        <v>-54898.4045073241</v>
      </c>
      <c r="K66" s="58">
        <f>K24-K64</f>
        <v>-132816.90840000007</v>
      </c>
      <c r="L66" s="60">
        <f>L24-L64</f>
        <v>-141216.90840000007</v>
      </c>
      <c r="M66" s="61"/>
    </row>
    <row r="67" spans="1:13" x14ac:dyDescent="0.2">
      <c r="A67" s="51"/>
      <c r="B67" s="20"/>
      <c r="C67" s="20"/>
      <c r="D67" s="13"/>
      <c r="E67" s="47"/>
      <c r="F67" s="47"/>
      <c r="G67" s="45"/>
      <c r="H67" s="47"/>
      <c r="I67" s="47"/>
      <c r="J67" s="47"/>
      <c r="K67" s="26"/>
      <c r="L67" s="14"/>
      <c r="M67" s="28"/>
    </row>
    <row r="68" spans="1:13" x14ac:dyDescent="0.2">
      <c r="A68" s="62" t="s">
        <v>66</v>
      </c>
      <c r="B68" s="20" t="s">
        <v>67</v>
      </c>
      <c r="C68" s="20"/>
      <c r="D68" s="13"/>
      <c r="E68" s="36"/>
      <c r="F68" s="36"/>
      <c r="G68" s="37"/>
      <c r="H68" s="36"/>
      <c r="I68" s="36"/>
      <c r="J68" s="36"/>
      <c r="K68" s="26"/>
      <c r="L68" s="14"/>
      <c r="M68" s="28"/>
    </row>
    <row r="69" spans="1:13" x14ac:dyDescent="0.2">
      <c r="A69" s="51"/>
      <c r="B69" s="63"/>
      <c r="C69" s="63"/>
      <c r="D69" s="13"/>
      <c r="E69" s="36"/>
      <c r="F69" s="36"/>
      <c r="G69" s="45"/>
      <c r="H69" s="36"/>
      <c r="I69" s="36"/>
      <c r="J69" s="36"/>
      <c r="K69" s="26"/>
      <c r="L69" s="14"/>
      <c r="M69" s="28"/>
    </row>
    <row r="70" spans="1:13" x14ac:dyDescent="0.2">
      <c r="A70" s="51"/>
      <c r="B70" s="13"/>
      <c r="C70" s="63" t="s">
        <v>68</v>
      </c>
      <c r="D70" s="13"/>
      <c r="E70" s="25">
        <v>100</v>
      </c>
      <c r="F70" s="25">
        <v>150</v>
      </c>
      <c r="G70" s="37">
        <v>232</v>
      </c>
      <c r="H70" s="25">
        <v>200</v>
      </c>
      <c r="I70" s="25"/>
      <c r="J70" s="25">
        <v>100</v>
      </c>
      <c r="K70" s="29">
        <v>100</v>
      </c>
      <c r="L70" s="30">
        <v>100</v>
      </c>
      <c r="M70" s="31"/>
    </row>
    <row r="71" spans="1:13" x14ac:dyDescent="0.2">
      <c r="A71" s="51"/>
      <c r="B71" s="13"/>
      <c r="C71" s="63" t="s">
        <v>69</v>
      </c>
      <c r="D71" s="13"/>
      <c r="E71" s="25">
        <v>7350</v>
      </c>
      <c r="F71" s="25">
        <v>150</v>
      </c>
      <c r="G71" s="29">
        <v>44</v>
      </c>
      <c r="H71" s="25">
        <v>50</v>
      </c>
      <c r="I71" s="25"/>
      <c r="J71" s="25">
        <v>100</v>
      </c>
      <c r="K71" s="29">
        <v>100</v>
      </c>
      <c r="L71" s="30">
        <v>100</v>
      </c>
      <c r="M71" s="31"/>
    </row>
    <row r="72" spans="1:13" x14ac:dyDescent="0.2">
      <c r="A72" s="51"/>
      <c r="B72" s="63"/>
      <c r="C72" s="63"/>
      <c r="D72" s="13"/>
      <c r="E72" s="36"/>
      <c r="F72" s="36"/>
      <c r="G72" s="37"/>
      <c r="H72" s="36"/>
      <c r="I72" s="36"/>
      <c r="J72" s="36"/>
      <c r="K72" s="26"/>
      <c r="L72" s="14"/>
      <c r="M72" s="28"/>
    </row>
    <row r="73" spans="1:13" x14ac:dyDescent="0.2">
      <c r="A73" s="51"/>
      <c r="B73" s="82" t="s">
        <v>70</v>
      </c>
      <c r="C73" s="83"/>
      <c r="D73" s="83"/>
      <c r="E73" s="58">
        <v>-7250</v>
      </c>
      <c r="F73" s="59">
        <v>0</v>
      </c>
      <c r="G73" s="58">
        <v>188</v>
      </c>
      <c r="H73" s="58">
        <v>150</v>
      </c>
      <c r="I73" s="58">
        <v>0</v>
      </c>
      <c r="J73" s="58">
        <f>J70-J71</f>
        <v>0</v>
      </c>
      <c r="K73" s="58">
        <v>0</v>
      </c>
      <c r="L73" s="79">
        <v>0</v>
      </c>
      <c r="M73" s="61"/>
    </row>
    <row r="74" spans="1:13" x14ac:dyDescent="0.2">
      <c r="A74" s="51"/>
      <c r="B74" s="63"/>
      <c r="C74" s="63"/>
      <c r="D74" s="13"/>
      <c r="E74" s="36"/>
      <c r="F74" s="36"/>
      <c r="G74" s="37">
        <v>0</v>
      </c>
      <c r="H74" s="36"/>
      <c r="I74" s="36"/>
      <c r="J74" s="36"/>
      <c r="K74" s="26"/>
      <c r="L74" s="14"/>
      <c r="M74" s="28"/>
    </row>
    <row r="75" spans="1:13" x14ac:dyDescent="0.2">
      <c r="A75" s="62" t="s">
        <v>71</v>
      </c>
      <c r="B75" s="20" t="s">
        <v>72</v>
      </c>
      <c r="C75" s="20"/>
      <c r="D75" s="13"/>
      <c r="E75" s="36"/>
      <c r="F75" s="36"/>
      <c r="G75" s="37"/>
      <c r="H75" s="36"/>
      <c r="I75" s="36"/>
      <c r="J75" s="36"/>
      <c r="K75" s="26"/>
      <c r="L75" s="14"/>
      <c r="M75" s="28"/>
    </row>
    <row r="76" spans="1:13" x14ac:dyDescent="0.2">
      <c r="A76" s="51"/>
      <c r="B76" s="63"/>
      <c r="C76" s="63"/>
      <c r="D76" s="13"/>
      <c r="E76" s="36"/>
      <c r="F76" s="36"/>
      <c r="G76" s="45"/>
      <c r="H76" s="36"/>
      <c r="I76" s="36"/>
      <c r="J76" s="36"/>
      <c r="K76" s="26"/>
      <c r="L76" s="14"/>
      <c r="M76" s="28"/>
    </row>
    <row r="77" spans="1:13" x14ac:dyDescent="0.2">
      <c r="A77" s="51"/>
      <c r="B77" s="63"/>
      <c r="C77" s="63" t="s">
        <v>73</v>
      </c>
      <c r="D77" s="64"/>
      <c r="E77" s="65"/>
      <c r="F77" s="65"/>
      <c r="G77" s="66"/>
      <c r="H77" s="65"/>
      <c r="I77" s="65"/>
      <c r="J77" s="65"/>
      <c r="K77" s="26"/>
      <c r="L77" s="14"/>
      <c r="M77" s="28"/>
    </row>
    <row r="78" spans="1:13" x14ac:dyDescent="0.2">
      <c r="A78" s="51"/>
      <c r="B78" s="63"/>
      <c r="C78" s="63"/>
      <c r="D78" s="63" t="s">
        <v>74</v>
      </c>
      <c r="E78" s="25"/>
      <c r="F78" s="25">
        <v>526.62</v>
      </c>
      <c r="G78" s="37">
        <v>171834.48</v>
      </c>
      <c r="H78" s="25"/>
      <c r="I78" s="25"/>
      <c r="J78" s="25"/>
      <c r="K78" s="26"/>
      <c r="L78" s="14"/>
      <c r="M78" s="28"/>
    </row>
    <row r="79" spans="1:13" x14ac:dyDescent="0.2">
      <c r="A79" s="51"/>
      <c r="B79" s="63"/>
      <c r="C79" s="63" t="s">
        <v>75</v>
      </c>
      <c r="D79" s="64"/>
      <c r="E79" s="25"/>
      <c r="F79" s="15"/>
      <c r="G79" s="45"/>
      <c r="H79" s="25"/>
      <c r="I79" s="25"/>
      <c r="J79" s="25"/>
      <c r="K79" s="26"/>
      <c r="L79" s="14"/>
      <c r="M79" s="28"/>
    </row>
    <row r="80" spans="1:13" x14ac:dyDescent="0.2">
      <c r="A80" s="51"/>
      <c r="B80" s="63"/>
      <c r="C80" s="63"/>
      <c r="D80" s="63" t="s">
        <v>76</v>
      </c>
      <c r="E80" s="25"/>
      <c r="F80" s="25">
        <v>59227.06</v>
      </c>
      <c r="G80" s="67">
        <v>122278</v>
      </c>
      <c r="H80" s="25"/>
      <c r="I80" s="25"/>
      <c r="J80" s="25"/>
      <c r="K80" s="26"/>
      <c r="L80" s="14"/>
      <c r="M80" s="28"/>
    </row>
    <row r="81" spans="1:13" x14ac:dyDescent="0.2">
      <c r="A81" s="51"/>
      <c r="B81" s="63"/>
      <c r="C81" s="63"/>
      <c r="D81" s="64" t="s">
        <v>77</v>
      </c>
      <c r="E81" s="36"/>
      <c r="F81" s="36"/>
      <c r="G81" s="45"/>
      <c r="H81" s="36"/>
      <c r="I81" s="36"/>
      <c r="J81" s="36"/>
      <c r="K81" s="26"/>
      <c r="L81" s="14"/>
      <c r="M81" s="28"/>
    </row>
    <row r="82" spans="1:13" x14ac:dyDescent="0.2">
      <c r="A82" s="51"/>
      <c r="B82" s="63"/>
      <c r="C82" s="63"/>
      <c r="D82" s="64"/>
      <c r="E82" s="36"/>
      <c r="F82" s="36"/>
      <c r="G82" s="58"/>
      <c r="H82" s="36"/>
      <c r="I82" s="36"/>
      <c r="J82" s="36"/>
      <c r="K82" s="26"/>
      <c r="L82" s="14"/>
      <c r="M82" s="28"/>
    </row>
    <row r="83" spans="1:13" x14ac:dyDescent="0.2">
      <c r="A83" s="51"/>
      <c r="B83" s="20" t="s">
        <v>78</v>
      </c>
      <c r="C83" s="63"/>
      <c r="D83" s="63"/>
      <c r="E83" s="58">
        <v>0</v>
      </c>
      <c r="F83" s="59">
        <v>-58700.439999999995</v>
      </c>
      <c r="G83" s="59">
        <v>49556</v>
      </c>
      <c r="H83" s="59">
        <v>0</v>
      </c>
      <c r="I83" s="59">
        <v>0</v>
      </c>
      <c r="J83" s="59">
        <v>0</v>
      </c>
      <c r="K83" s="22">
        <v>0</v>
      </c>
      <c r="L83" s="23">
        <v>0</v>
      </c>
      <c r="M83" s="28"/>
    </row>
    <row r="84" spans="1:13" x14ac:dyDescent="0.2">
      <c r="A84" s="51"/>
      <c r="B84" s="20"/>
      <c r="C84" s="63"/>
      <c r="D84" s="63"/>
      <c r="E84" s="42"/>
      <c r="F84" s="42"/>
      <c r="G84" s="33"/>
      <c r="H84" s="42"/>
      <c r="I84" s="42"/>
      <c r="J84" s="42"/>
      <c r="K84" s="26"/>
      <c r="L84" s="14"/>
      <c r="M84" s="28"/>
    </row>
    <row r="85" spans="1:13" x14ac:dyDescent="0.2">
      <c r="A85" s="62" t="s">
        <v>79</v>
      </c>
      <c r="B85" s="20" t="s">
        <v>80</v>
      </c>
      <c r="C85" s="63"/>
      <c r="D85" s="63"/>
      <c r="E85" s="42"/>
      <c r="F85" s="42"/>
      <c r="G85" s="33"/>
      <c r="H85" s="42"/>
      <c r="I85" s="42"/>
      <c r="J85" s="42"/>
      <c r="K85" s="26"/>
      <c r="L85" s="14"/>
      <c r="M85" s="28"/>
    </row>
    <row r="86" spans="1:13" x14ac:dyDescent="0.2">
      <c r="A86" s="62"/>
      <c r="B86" s="20"/>
      <c r="C86" s="63" t="s">
        <v>81</v>
      </c>
      <c r="D86" s="63"/>
      <c r="E86" s="15"/>
      <c r="F86" s="15"/>
      <c r="G86" s="45"/>
      <c r="H86" s="15"/>
      <c r="I86" s="15"/>
      <c r="J86" s="15"/>
      <c r="K86" s="26"/>
      <c r="L86" s="14"/>
      <c r="M86" s="28"/>
    </row>
    <row r="87" spans="1:13" x14ac:dyDescent="0.2">
      <c r="A87" s="62"/>
      <c r="B87" s="20"/>
      <c r="C87" s="63" t="s">
        <v>82</v>
      </c>
      <c r="D87" s="63"/>
      <c r="E87" s="42"/>
      <c r="F87" s="42"/>
      <c r="G87" s="33"/>
      <c r="H87" s="42"/>
      <c r="I87" s="42"/>
      <c r="J87" s="42"/>
      <c r="K87" s="26"/>
      <c r="L87" s="14"/>
      <c r="M87" s="28"/>
    </row>
    <row r="88" spans="1:13" x14ac:dyDescent="0.2">
      <c r="A88" s="62"/>
      <c r="B88" s="20"/>
      <c r="C88" s="63"/>
      <c r="D88" s="63"/>
      <c r="E88" s="42"/>
      <c r="F88" s="42"/>
      <c r="G88" s="33"/>
      <c r="H88" s="42"/>
      <c r="I88" s="42"/>
      <c r="J88" s="42"/>
      <c r="K88" s="26"/>
      <c r="L88" s="14"/>
      <c r="M88" s="28"/>
    </row>
    <row r="89" spans="1:13" x14ac:dyDescent="0.2">
      <c r="A89" s="62"/>
      <c r="B89" s="20" t="s">
        <v>83</v>
      </c>
      <c r="C89" s="63"/>
      <c r="D89" s="63"/>
      <c r="E89" s="42"/>
      <c r="F89" s="42"/>
      <c r="G89" s="33"/>
      <c r="H89" s="42"/>
      <c r="I89" s="42"/>
      <c r="J89" s="42"/>
      <c r="K89" s="26"/>
      <c r="L89" s="14"/>
      <c r="M89" s="28"/>
    </row>
    <row r="90" spans="1:13" x14ac:dyDescent="0.2">
      <c r="A90" s="51"/>
      <c r="B90" s="63"/>
      <c r="C90" s="63"/>
      <c r="D90" s="64"/>
      <c r="E90" s="65"/>
      <c r="F90" s="65"/>
      <c r="G90" s="66"/>
      <c r="H90" s="65"/>
      <c r="I90" s="65"/>
      <c r="J90" s="65"/>
      <c r="K90" s="26"/>
      <c r="L90" s="14"/>
      <c r="M90" s="28"/>
    </row>
    <row r="91" spans="1:13" x14ac:dyDescent="0.2">
      <c r="A91" s="51"/>
      <c r="B91" s="100" t="s">
        <v>84</v>
      </c>
      <c r="C91" s="101"/>
      <c r="D91" s="101"/>
      <c r="E91" s="103">
        <v>0</v>
      </c>
      <c r="F91" s="109">
        <v>121001.15848472662</v>
      </c>
      <c r="G91" s="103">
        <f>G66+G73+G83</f>
        <v>239764</v>
      </c>
      <c r="H91" s="103">
        <f t="shared" ref="H91" si="2">H66+H73</f>
        <v>0.27839999925345182</v>
      </c>
      <c r="I91" s="103">
        <f>I66+I73</f>
        <v>58860.124399999157</v>
      </c>
      <c r="J91" s="105">
        <f>J66+J73</f>
        <v>-54898.4045073241</v>
      </c>
      <c r="K91" s="103">
        <f>K66+K73</f>
        <v>-132816.90840000007</v>
      </c>
      <c r="L91" s="107">
        <f>L66+L73</f>
        <v>-141216.90840000007</v>
      </c>
      <c r="M91" s="68"/>
    </row>
    <row r="92" spans="1:13" ht="15" thickBot="1" x14ac:dyDescent="0.25">
      <c r="A92" s="69"/>
      <c r="B92" s="102"/>
      <c r="C92" s="102"/>
      <c r="D92" s="102"/>
      <c r="E92" s="104"/>
      <c r="F92" s="110"/>
      <c r="G92" s="104"/>
      <c r="H92" s="104"/>
      <c r="I92" s="104"/>
      <c r="J92" s="106"/>
      <c r="K92" s="104"/>
      <c r="L92" s="108"/>
      <c r="M92" s="70"/>
    </row>
    <row r="93" spans="1:13" ht="13.5" customHeight="1" x14ac:dyDescent="0.2">
      <c r="A93" s="50"/>
      <c r="B93" s="71"/>
      <c r="C93" s="71"/>
      <c r="D93" s="71"/>
      <c r="E93" s="72"/>
      <c r="F93" s="72"/>
      <c r="G93" s="72"/>
      <c r="H93" s="72"/>
      <c r="I93" s="72"/>
      <c r="J93" s="72"/>
      <c r="K93" s="72"/>
      <c r="L93" s="73"/>
      <c r="M93" s="28"/>
    </row>
    <row r="94" spans="1:13" ht="15" hidden="1" thickBot="1" x14ac:dyDescent="0.25">
      <c r="A94" s="49"/>
      <c r="B94" s="49" t="s">
        <v>85</v>
      </c>
      <c r="C94" s="49"/>
      <c r="D94" s="74"/>
      <c r="E94" s="70"/>
      <c r="F94" s="70"/>
      <c r="G94" s="70"/>
      <c r="H94" s="70"/>
      <c r="I94" s="70"/>
      <c r="J94" s="70"/>
      <c r="K94" s="70"/>
      <c r="L94" s="28"/>
      <c r="M94" s="28"/>
    </row>
    <row r="95" spans="1:13" ht="15" hidden="1" thickBot="1" x14ac:dyDescent="0.25">
      <c r="A95" s="50"/>
      <c r="B95" s="50"/>
      <c r="C95" s="50"/>
      <c r="D95" s="75"/>
      <c r="E95" s="76"/>
      <c r="F95" s="76"/>
      <c r="G95" s="76"/>
      <c r="H95" s="68"/>
      <c r="I95" s="68"/>
      <c r="J95" s="68"/>
      <c r="K95" s="68"/>
      <c r="L95" s="28"/>
      <c r="M95" s="28"/>
    </row>
    <row r="96" spans="1:13" ht="15" hidden="1" thickBot="1" x14ac:dyDescent="0.25">
      <c r="A96" s="50"/>
      <c r="B96" s="50" t="s">
        <v>86</v>
      </c>
      <c r="C96" s="50"/>
      <c r="D96" s="75"/>
      <c r="E96" s="70"/>
      <c r="F96" s="70"/>
      <c r="G96" s="70"/>
      <c r="H96" s="70"/>
      <c r="I96" s="70"/>
      <c r="J96" s="70"/>
      <c r="K96" s="70"/>
      <c r="L96" s="28"/>
      <c r="M96" s="28"/>
    </row>
    <row r="97" spans="1:13" ht="15" hidden="1" thickBot="1" x14ac:dyDescent="0.25">
      <c r="A97" s="50"/>
      <c r="B97" s="50" t="s">
        <v>87</v>
      </c>
      <c r="C97" s="50"/>
      <c r="D97" s="75"/>
      <c r="E97" s="68"/>
      <c r="F97" s="68"/>
      <c r="G97" s="68"/>
      <c r="H97" s="68"/>
      <c r="I97" s="68"/>
      <c r="J97" s="68"/>
      <c r="K97" s="68"/>
      <c r="L97" s="28"/>
      <c r="M97" s="28"/>
    </row>
    <row r="98" spans="1:13" ht="15" hidden="1" thickBot="1" x14ac:dyDescent="0.25">
      <c r="A98" s="50"/>
      <c r="B98" s="50" t="s">
        <v>88</v>
      </c>
      <c r="C98" s="50"/>
      <c r="D98" s="75"/>
      <c r="E98" s="70"/>
      <c r="F98" s="70"/>
      <c r="G98" s="70"/>
      <c r="H98" s="70"/>
      <c r="I98" s="70"/>
      <c r="J98" s="70"/>
      <c r="K98" s="70"/>
      <c r="L98" s="28"/>
      <c r="M98" s="28"/>
    </row>
    <row r="99" spans="1:13" ht="15" hidden="1" thickBot="1" x14ac:dyDescent="0.25">
      <c r="A99" s="50"/>
      <c r="B99" s="50"/>
      <c r="C99" s="50"/>
      <c r="D99" s="50"/>
      <c r="E99" s="68"/>
      <c r="F99" s="68"/>
      <c r="G99" s="68"/>
      <c r="H99" s="68"/>
      <c r="I99" s="68"/>
      <c r="J99" s="68"/>
      <c r="K99" s="68"/>
      <c r="L99" s="28"/>
      <c r="M99" s="28"/>
    </row>
    <row r="100" spans="1:13" ht="15" hidden="1" thickBot="1" x14ac:dyDescent="0.25">
      <c r="A100" s="50"/>
      <c r="B100" s="49" t="s">
        <v>89</v>
      </c>
      <c r="C100" s="50"/>
      <c r="D100" s="50"/>
      <c r="E100" s="70"/>
      <c r="F100" s="70"/>
      <c r="G100" s="70"/>
      <c r="H100" s="70"/>
      <c r="I100" s="70"/>
      <c r="J100" s="70"/>
      <c r="K100" s="70"/>
      <c r="L100" s="28"/>
      <c r="M100" s="28"/>
    </row>
    <row r="101" spans="1:13" x14ac:dyDescent="0.2">
      <c r="A101" s="78"/>
      <c r="B101" s="78"/>
      <c r="C101" s="78"/>
    </row>
    <row r="106" spans="1:13" x14ac:dyDescent="0.2">
      <c r="B106" s="78"/>
      <c r="C106" s="78"/>
      <c r="D106" s="78"/>
    </row>
    <row r="113" spans="2:4" x14ac:dyDescent="0.2">
      <c r="B113" s="78"/>
      <c r="C113" s="78"/>
      <c r="D113" s="78"/>
    </row>
    <row r="115" spans="2:4" x14ac:dyDescent="0.2">
      <c r="B115" s="78"/>
      <c r="C115" s="78"/>
      <c r="D115" s="78"/>
    </row>
    <row r="117" spans="2:4" x14ac:dyDescent="0.2">
      <c r="B117" s="78"/>
      <c r="C117" s="78"/>
      <c r="D117" s="78"/>
    </row>
    <row r="118" spans="2:4" x14ac:dyDescent="0.2">
      <c r="B118" s="78"/>
      <c r="C118" s="78"/>
      <c r="D118" s="78"/>
    </row>
  </sheetData>
  <mergeCells count="18">
    <mergeCell ref="G91:G92"/>
    <mergeCell ref="F91:F92"/>
    <mergeCell ref="H91:H92"/>
    <mergeCell ref="I91:I92"/>
    <mergeCell ref="J91:J92"/>
    <mergeCell ref="K91:K92"/>
    <mergeCell ref="L91:L92"/>
    <mergeCell ref="B45:D45"/>
    <mergeCell ref="B66:D66"/>
    <mergeCell ref="B73:D73"/>
    <mergeCell ref="B91:D92"/>
    <mergeCell ref="E91:E92"/>
    <mergeCell ref="B43:D43"/>
    <mergeCell ref="A1:L2"/>
    <mergeCell ref="A3:L4"/>
    <mergeCell ref="A5:L6"/>
    <mergeCell ref="A7:L8"/>
    <mergeCell ref="B24:D24"/>
  </mergeCells>
  <pageMargins left="0.70866141732283472" right="0.70866141732283472" top="0.74803149606299213" bottom="0.74803149606299213" header="0.31496062992125984" footer="0.31496062992125984"/>
  <pageSetup paperSize="8" scale="75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Preventivo 2021 - 2023</vt:lpstr>
      <vt:lpstr>'Preventivo 2021 - 2023'!Area_stampa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Sambo</dc:creator>
  <cp:lastModifiedBy>CUV025</cp:lastModifiedBy>
  <cp:lastPrinted>2020-11-02T10:38:45Z</cp:lastPrinted>
  <dcterms:created xsi:type="dcterms:W3CDTF">2020-10-29T08:46:52Z</dcterms:created>
  <dcterms:modified xsi:type="dcterms:W3CDTF">2021-03-23T13:13:10Z</dcterms:modified>
</cp:coreProperties>
</file>