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ffici\Contabilità\AMMINISTRAZIONE TRASPARENTE\BILANCI\"/>
    </mc:Choice>
  </mc:AlternateContent>
  <xr:revisionPtr revIDLastSave="0" documentId="8_{3002805F-832A-4FD5-9335-0F6A80DA9E59}" xr6:coauthVersionLast="46" xr6:coauthVersionMax="46" xr10:uidLastSave="{00000000-0000-0000-0000-000000000000}"/>
  <bookViews>
    <workbookView xWindow="-120" yWindow="-120" windowWidth="19440" windowHeight="15000" xr2:uid="{3ABA05E6-6CFD-4A08-A285-5D680FECD11A}"/>
  </bookViews>
  <sheets>
    <sheet name="Annuale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'Annuale 2021'!$A$1:$H$129</definedName>
    <definedName name="ente_erogatore" localSheetId="0">'[1]budget per finanziatore'!$A$2:$A$5</definedName>
    <definedName name="ente_erogatore">'[2]budget per finanziatore'!$A$2:$A$5</definedName>
    <definedName name="tipo_progetti" localSheetId="0">[1]FOGLIO1!$C$3:$C$6</definedName>
    <definedName name="tipo_progetti">[2]FOGLIO1!$C$3:$C$6</definedName>
    <definedName name="Trasferimenti_correnti_da_Amministrazioni_pubbliche">'[3]A1-2,8%'!$N$6:$N$22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F52" i="1" l="1"/>
  <c r="G52" i="1"/>
  <c r="H55" i="1" l="1"/>
  <c r="H54" i="1"/>
  <c r="H53" i="1"/>
  <c r="H52" i="1" l="1"/>
  <c r="F78" i="1"/>
  <c r="H76" i="1"/>
  <c r="G76" i="1"/>
  <c r="F76" i="1"/>
  <c r="H121" i="1" l="1"/>
  <c r="G121" i="1"/>
  <c r="F121" i="1"/>
  <c r="E121" i="1"/>
  <c r="H92" i="1"/>
  <c r="G92" i="1"/>
  <c r="F92" i="1"/>
  <c r="F99" i="1" s="1"/>
  <c r="H89" i="1"/>
  <c r="H86" i="1" s="1"/>
  <c r="H99" i="1" s="1"/>
  <c r="G86" i="1"/>
  <c r="F86" i="1"/>
  <c r="G74" i="1"/>
  <c r="H75" i="1"/>
  <c r="H74" i="1" s="1"/>
  <c r="F74" i="1"/>
  <c r="E74" i="1"/>
  <c r="G72" i="1"/>
  <c r="H59" i="1"/>
  <c r="G59" i="1"/>
  <c r="F59" i="1"/>
  <c r="E59" i="1"/>
  <c r="G56" i="1"/>
  <c r="E52" i="1"/>
  <c r="H50" i="1"/>
  <c r="G50" i="1"/>
  <c r="H48" i="1"/>
  <c r="G48" i="1"/>
  <c r="H47" i="1"/>
  <c r="G47" i="1"/>
  <c r="H46" i="1"/>
  <c r="G46" i="1"/>
  <c r="H45" i="1"/>
  <c r="G45" i="1"/>
  <c r="F43" i="1"/>
  <c r="E43" i="1"/>
  <c r="H35" i="1"/>
  <c r="H33" i="1" s="1"/>
  <c r="G35" i="1"/>
  <c r="G33" i="1" s="1"/>
  <c r="F33" i="1"/>
  <c r="F37" i="1" s="1"/>
  <c r="E33" i="1"/>
  <c r="H25" i="1"/>
  <c r="G25" i="1"/>
  <c r="H21" i="1"/>
  <c r="G21" i="1"/>
  <c r="H19" i="1"/>
  <c r="G19" i="1"/>
  <c r="H18" i="1"/>
  <c r="G18" i="1"/>
  <c r="H17" i="1"/>
  <c r="G17" i="1"/>
  <c r="H16" i="1"/>
  <c r="G16" i="1"/>
  <c r="F14" i="1"/>
  <c r="E14" i="1"/>
  <c r="E37" i="1" l="1"/>
  <c r="F80" i="1"/>
  <c r="F123" i="1" s="1"/>
  <c r="F127" i="1" s="1"/>
  <c r="E78" i="1"/>
  <c r="G99" i="1"/>
  <c r="G43" i="1"/>
  <c r="G78" i="1" s="1"/>
  <c r="H14" i="1"/>
  <c r="H37" i="1" s="1"/>
  <c r="H43" i="1"/>
  <c r="H78" i="1" s="1"/>
  <c r="G14" i="1"/>
  <c r="G37" i="1" s="1"/>
  <c r="G80" i="1" l="1"/>
  <c r="G123" i="1" s="1"/>
  <c r="G127" i="1" s="1"/>
  <c r="H80" i="1"/>
  <c r="H123" i="1" s="1"/>
  <c r="H127" i="1" s="1"/>
  <c r="E80" i="1"/>
  <c r="E123" i="1" s="1"/>
  <c r="E127" i="1" s="1"/>
</calcChain>
</file>

<file path=xl/sharedStrings.xml><?xml version="1.0" encoding="utf-8"?>
<sst xmlns="http://schemas.openxmlformats.org/spreadsheetml/2006/main" count="148" uniqueCount="108">
  <si>
    <t>A</t>
  </si>
  <si>
    <t>VALORE DELLA PRODUZIONE</t>
  </si>
  <si>
    <t>IMPORTI</t>
  </si>
  <si>
    <t xml:space="preserve">CONS. 2017 </t>
  </si>
  <si>
    <t>Consuntivo 2019</t>
  </si>
  <si>
    <t>Preconsuntivo 2020</t>
  </si>
  <si>
    <t>Budget annuale 2021</t>
  </si>
  <si>
    <t>RICAVI E PROVENTI PER L'ATTIVITA' ISTITUZIONALE</t>
  </si>
  <si>
    <t>a</t>
  </si>
  <si>
    <t>Contributo ordinario dello Stato</t>
  </si>
  <si>
    <t>b</t>
  </si>
  <si>
    <t>Corrispettivi da contratto di servizio</t>
  </si>
  <si>
    <t>b.1</t>
  </si>
  <si>
    <t>con lo Stato</t>
  </si>
  <si>
    <t>b.2</t>
  </si>
  <si>
    <t>con le Regioni</t>
  </si>
  <si>
    <t>b.3</t>
  </si>
  <si>
    <t>con altri enti pubblici</t>
  </si>
  <si>
    <t>b.4</t>
  </si>
  <si>
    <t>con l'Unione Europea</t>
  </si>
  <si>
    <t>c</t>
  </si>
  <si>
    <t>Contributi in conto esercizio</t>
  </si>
  <si>
    <t>c.1</t>
  </si>
  <si>
    <t xml:space="preserve">contributi dallo Stato </t>
  </si>
  <si>
    <t>c.2</t>
  </si>
  <si>
    <t>contributi da Regione</t>
  </si>
  <si>
    <t>c.3</t>
  </si>
  <si>
    <t>contributi da altri enti pubblici</t>
  </si>
  <si>
    <t>c.4</t>
  </si>
  <si>
    <t>contributi dall'Unione Europea</t>
  </si>
  <si>
    <t>d</t>
  </si>
  <si>
    <t>contributi da privati</t>
  </si>
  <si>
    <t>e</t>
  </si>
  <si>
    <t xml:space="preserve">proventi fiscali e parafiscali </t>
  </si>
  <si>
    <t>f</t>
  </si>
  <si>
    <t>ricavi per cessioni di prodotti e prestazioni di servizi</t>
  </si>
  <si>
    <t>VARIAZIONE DELLE RIMANENZE DEI PRODOTTI IN CORSO DI LAVORAZIONE, SEMILAVORATI E FINITI</t>
  </si>
  <si>
    <t>VARIAZIONI DEI LAVORI IN CORSO SU ORDINAZIONE</t>
  </si>
  <si>
    <t xml:space="preserve">INCREMENTO DI IMMOBILI PER LAVORI INTERNI </t>
  </si>
  <si>
    <t>ALTRI RICAVI E PROVENTI</t>
  </si>
  <si>
    <t>quota contributi in conto capitale imputata all'esercizio</t>
  </si>
  <si>
    <t>altri ricavi e proventi</t>
  </si>
  <si>
    <t>TOTALE VALORE DELLA PRODUZIONE (A)</t>
  </si>
  <si>
    <t>B</t>
  </si>
  <si>
    <t>COSTI DELLA PRODUZIONE</t>
  </si>
  <si>
    <t xml:space="preserve">PER MATERIE PRIME, SUSSIDIARIE, DI CONSUMO E DI MERCI </t>
  </si>
  <si>
    <t>PER SERVIZI</t>
  </si>
  <si>
    <t>erogazione di servizi istituzionali</t>
  </si>
  <si>
    <t>acquisizione di servizi</t>
  </si>
  <si>
    <t xml:space="preserve">consulenze , collaborazioni , altre prestazioni lavoro </t>
  </si>
  <si>
    <t>compensi ad organi di amministrazione e di controllo</t>
  </si>
  <si>
    <t>PER GODIMENTO DI BENI DI TERZI</t>
  </si>
  <si>
    <t>PER IL PERSONALE</t>
  </si>
  <si>
    <t>salari e stipendi</t>
  </si>
  <si>
    <t>oneri sociali</t>
  </si>
  <si>
    <t>trattamento di fine rapporto</t>
  </si>
  <si>
    <t>trattamento di quiescenza e simili</t>
  </si>
  <si>
    <t>altri costi</t>
  </si>
  <si>
    <t>AMMORTAMENTI E SVALUTAZIONI</t>
  </si>
  <si>
    <t>ammortamento delle immobilizzazioni immateriali</t>
  </si>
  <si>
    <t>ammortamento delle immobilizzazioni materiali</t>
  </si>
  <si>
    <t>altre svalutazioni delle immobilizzazioni</t>
  </si>
  <si>
    <t>svalutazioni dei crediti compresi nell'attivo circolante e delle disponibilità liquide</t>
  </si>
  <si>
    <t xml:space="preserve">CONS. 2016 </t>
  </si>
  <si>
    <t xml:space="preserve">VARIAZIONE DELLE RIMANENZE DI MATERIE PRIME, SUSSIDIARIE , DI CONSUMO E MERCI </t>
  </si>
  <si>
    <t xml:space="preserve">ACCANTONAMENTO PER RISCHI </t>
  </si>
  <si>
    <t>ALTRI ACCANTONAMENTI</t>
  </si>
  <si>
    <t>ONERI DIVERSI DI GESTIONE</t>
  </si>
  <si>
    <t>oneri per provvedimenti di contenimento della spesa pubblica</t>
  </si>
  <si>
    <t>altri oneri diversi di gestione</t>
  </si>
  <si>
    <t>TOTALE COSTI (B)</t>
  </si>
  <si>
    <t>DIFFERENZA TRA VALORE E COSTI DELLA PRODUZIONE  ( A-B )</t>
  </si>
  <si>
    <t>C</t>
  </si>
  <si>
    <t>PROVENTI ED ONERI FINANZIARI</t>
  </si>
  <si>
    <t>PROVENTI DA PARTECIPAZIONI, CON SEPARATA INDICAZIONE DI QUELLI RELATIVI AD IMPRESE 
CONTROLLATE E COLLEGATE</t>
  </si>
  <si>
    <t>ALTRI PROVENTI FINANZIARI</t>
  </si>
  <si>
    <t xml:space="preserve">da crediti iscritti nelle immobilizzazioni, con separata indicazione di quelli da imprese controllate e 
collegate e di quelli da controllanti </t>
  </si>
  <si>
    <t>da titoli iscritti nelle immobilizzazioni che non costituiscono partecipazioni</t>
  </si>
  <si>
    <t>da titoli iscritti nell'attivo circolante che non costituiscono partecipazioni</t>
  </si>
  <si>
    <t>proventi diversi dai precedenti, con separata indicazione di quelli da imprese controllate e collegate 
e di quelli da controllanti</t>
  </si>
  <si>
    <t>INTERESSI ED ALTRI ONERI FINANZIARI</t>
  </si>
  <si>
    <t xml:space="preserve">interessi passivi </t>
  </si>
  <si>
    <t>oneri per la copertura perdite di imprese controllate e collegate</t>
  </si>
  <si>
    <t>altri interessi ed oneri finanziari</t>
  </si>
  <si>
    <t>17bis</t>
  </si>
  <si>
    <t>UTILI E PERDITE SU CAMBI</t>
  </si>
  <si>
    <t xml:space="preserve">TOTALE PROVENTI ED ONERI FINANZIARI ( 15+16+17+ -17bis ) </t>
  </si>
  <si>
    <t>D</t>
  </si>
  <si>
    <t>RETTIFICHE DI VALORE DI ATTIVITA' FINANZIARIE</t>
  </si>
  <si>
    <t>RIVALUTAZIONI</t>
  </si>
  <si>
    <t>di partecipazioni</t>
  </si>
  <si>
    <t>di immobilizzazioni finanziarie che non costituiscono partecipazioni</t>
  </si>
  <si>
    <t>di titoli iscritti nell'attivo circolante che non costituiscono partecipazioni</t>
  </si>
  <si>
    <t>SVALUTAZIONI</t>
  </si>
  <si>
    <t xml:space="preserve">di partecipazioni </t>
  </si>
  <si>
    <t xml:space="preserve">di immobilizzazioni finanziarie che non costituiscono partecipazioni </t>
  </si>
  <si>
    <t xml:space="preserve">di titoli iscritti nell'attivo circolante che non costituiscono partecipazioni </t>
  </si>
  <si>
    <t xml:space="preserve">TOTALE DELLE RETTIFICHE DI VALORE ( 18 - 19 ) </t>
  </si>
  <si>
    <t>E</t>
  </si>
  <si>
    <t xml:space="preserve">PROVENTI ED ONERI STRAORDINARI </t>
  </si>
  <si>
    <t xml:space="preserve">PROVENTI, CON SEPARATA INDICAZIONE DELLE PLUSVALENZE DA ALIENAZIONI I CUI RICAVI NON SONO ISCRIVIBILI AL n. 5 </t>
  </si>
  <si>
    <t xml:space="preserve">ONERI , CON SEPARATA INDICAZIONI DELLE MINUSVALENZE DA ALIENAZIONI I CUI EFFETTI CONTABILI
NON SONO ISCRIVIBILI AL n. 14 E DELLE IMPOSTE RELATIVE AD ESERCIZI PRECEDENTI </t>
  </si>
  <si>
    <t xml:space="preserve">TOTALE DELLE PARTITE STRAORDINARIE ( 20 - 21 ) </t>
  </si>
  <si>
    <t>RISULTATO PRIMA DELLE IMPOSTE</t>
  </si>
  <si>
    <t xml:space="preserve">IMPOSTE DELL'ESERCIZIO , CORRENTI , DIFFERITE E ANTICIPATE </t>
  </si>
  <si>
    <t>AVANZO ( DISAVANZO ) ECONOMICO DELL'ESERCIZIO</t>
  </si>
  <si>
    <t>Venezia, 23 OTTOBRE 2020</t>
  </si>
  <si>
    <t xml:space="preserve">                                         BUDGET ECONOMICO ANNUALE 2021                                                            BOZZA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</si>
</sst>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_ ;[Red]\-#,##0.00\ "/>
    <numFmt numFmtId="166" formatCode="#,##0_ ;[Red]\-#,##0\ "/>
    <numFmt numFmtId="167" formatCode="#,##0;[Red]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indexed="10"/>
      <name val="Tahoma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0" borderId="6" xfId="0" applyFont="1" applyBorder="1" applyAlignment="1">
      <alignment horizontal="center"/>
    </xf>
    <xf numFmtId="0" fontId="3" fillId="0" borderId="4" xfId="0" applyFont="1" applyBorder="1"/>
    <xf numFmtId="165" fontId="2" fillId="0" borderId="6" xfId="0" applyNumberFormat="1" applyFont="1" applyBorder="1" applyAlignment="1">
      <alignment horizontal="center" wrapText="1"/>
    </xf>
    <xf numFmtId="165" fontId="3" fillId="0" borderId="2" xfId="0" applyNumberFormat="1" applyFont="1" applyBorder="1"/>
    <xf numFmtId="165" fontId="3" fillId="0" borderId="0" xfId="0" applyNumberFormat="1" applyFont="1"/>
    <xf numFmtId="165" fontId="3" fillId="0" borderId="5" xfId="0" applyNumberFormat="1" applyFont="1" applyBorder="1"/>
    <xf numFmtId="165" fontId="3" fillId="0" borderId="7" xfId="0" applyNumberFormat="1" applyFont="1" applyBorder="1"/>
    <xf numFmtId="165" fontId="3" fillId="0" borderId="8" xfId="1" applyNumberFormat="1" applyFont="1" applyFill="1" applyBorder="1"/>
    <xf numFmtId="165" fontId="3" fillId="0" borderId="9" xfId="1" applyNumberFormat="1" applyFont="1" applyFill="1" applyBorder="1"/>
    <xf numFmtId="165" fontId="3" fillId="0" borderId="10" xfId="1" applyNumberFormat="1" applyFont="1" applyFill="1" applyBorder="1"/>
    <xf numFmtId="165" fontId="3" fillId="0" borderId="11" xfId="1" applyNumberFormat="1" applyFont="1" applyFill="1" applyBorder="1"/>
    <xf numFmtId="165" fontId="3" fillId="0" borderId="0" xfId="1" applyNumberFormat="1" applyFont="1" applyFill="1" applyBorder="1"/>
    <xf numFmtId="165" fontId="3" fillId="0" borderId="5" xfId="1" applyNumberFormat="1" applyFont="1" applyFill="1" applyBorder="1"/>
    <xf numFmtId="166" fontId="2" fillId="0" borderId="8" xfId="1" applyNumberFormat="1" applyFont="1" applyFill="1" applyBorder="1"/>
    <xf numFmtId="166" fontId="2" fillId="0" borderId="10" xfId="1" applyNumberFormat="1" applyFont="1" applyFill="1" applyBorder="1"/>
    <xf numFmtId="166" fontId="2" fillId="0" borderId="11" xfId="1" applyNumberFormat="1" applyFont="1" applyFill="1" applyBorder="1"/>
    <xf numFmtId="164" fontId="3" fillId="0" borderId="8" xfId="1" applyNumberFormat="1" applyFont="1" applyFill="1" applyBorder="1"/>
    <xf numFmtId="166" fontId="3" fillId="0" borderId="10" xfId="1" applyNumberFormat="1" applyFont="1" applyFill="1" applyBorder="1"/>
    <xf numFmtId="166" fontId="3" fillId="0" borderId="11" xfId="1" applyNumberFormat="1" applyFont="1" applyFill="1" applyBorder="1"/>
    <xf numFmtId="166" fontId="3" fillId="0" borderId="9" xfId="1" applyNumberFormat="1" applyFont="1" applyFill="1" applyBorder="1"/>
    <xf numFmtId="166" fontId="3" fillId="0" borderId="0" xfId="1" applyNumberFormat="1" applyFont="1" applyFill="1" applyBorder="1"/>
    <xf numFmtId="166" fontId="3" fillId="0" borderId="5" xfId="1" applyNumberFormat="1" applyFont="1" applyFill="1" applyBorder="1"/>
    <xf numFmtId="166" fontId="3" fillId="0" borderId="8" xfId="1" applyNumberFormat="1" applyFont="1" applyFill="1" applyBorder="1"/>
    <xf numFmtId="164" fontId="2" fillId="0" borderId="8" xfId="1" applyNumberFormat="1" applyFont="1" applyFill="1" applyBorder="1"/>
    <xf numFmtId="164" fontId="2" fillId="0" borderId="11" xfId="1" applyNumberFormat="1" applyFont="1" applyFill="1" applyBorder="1"/>
    <xf numFmtId="165" fontId="3" fillId="0" borderId="12" xfId="1" applyNumberFormat="1" applyFont="1" applyFill="1" applyBorder="1"/>
    <xf numFmtId="0" fontId="3" fillId="3" borderId="6" xfId="0" applyFont="1" applyFill="1" applyBorder="1"/>
    <xf numFmtId="164" fontId="2" fillId="0" borderId="6" xfId="1" applyNumberFormat="1" applyFont="1" applyFill="1" applyBorder="1"/>
    <xf numFmtId="164" fontId="6" fillId="0" borderId="6" xfId="1" applyNumberFormat="1" applyFont="1" applyFill="1" applyBorder="1"/>
    <xf numFmtId="165" fontId="3" fillId="0" borderId="2" xfId="1" applyNumberFormat="1" applyFont="1" applyFill="1" applyBorder="1"/>
    <xf numFmtId="165" fontId="3" fillId="0" borderId="7" xfId="1" applyNumberFormat="1" applyFont="1" applyFill="1" applyBorder="1"/>
    <xf numFmtId="164" fontId="2" fillId="0" borderId="10" xfId="1" applyNumberFormat="1" applyFont="1" applyFill="1" applyBorder="1"/>
    <xf numFmtId="43" fontId="3" fillId="0" borderId="0" xfId="0" applyNumberFormat="1" applyFont="1"/>
    <xf numFmtId="3" fontId="7" fillId="0" borderId="10" xfId="2" applyNumberFormat="1" applyFont="1" applyBorder="1"/>
    <xf numFmtId="3" fontId="3" fillId="0" borderId="10" xfId="2" applyNumberFormat="1" applyFont="1" applyBorder="1"/>
    <xf numFmtId="3" fontId="7" fillId="0" borderId="11" xfId="2" applyNumberFormat="1" applyFont="1" applyBorder="1"/>
    <xf numFmtId="0" fontId="3" fillId="0" borderId="5" xfId="0" applyFont="1" applyBorder="1"/>
    <xf numFmtId="166" fontId="6" fillId="0" borderId="11" xfId="1" applyNumberFormat="1" applyFont="1" applyFill="1" applyBorder="1"/>
    <xf numFmtId="166" fontId="3" fillId="0" borderId="13" xfId="1" applyNumberFormat="1" applyFont="1" applyFill="1" applyBorder="1"/>
    <xf numFmtId="166" fontId="3" fillId="0" borderId="14" xfId="1" applyNumberFormat="1" applyFont="1" applyFill="1" applyBorder="1"/>
    <xf numFmtId="164" fontId="3" fillId="0" borderId="0" xfId="0" applyNumberFormat="1" applyFont="1"/>
    <xf numFmtId="164" fontId="8" fillId="0" borderId="6" xfId="1" applyNumberFormat="1" applyFont="1" applyFill="1" applyBorder="1"/>
    <xf numFmtId="166" fontId="2" fillId="0" borderId="6" xfId="1" applyNumberFormat="1" applyFont="1" applyFill="1" applyBorder="1"/>
    <xf numFmtId="164" fontId="3" fillId="0" borderId="0" xfId="1" applyNumberFormat="1" applyFont="1" applyFill="1" applyBorder="1"/>
    <xf numFmtId="164" fontId="3" fillId="0" borderId="15" xfId="1" applyNumberFormat="1" applyFont="1" applyFill="1" applyBorder="1"/>
    <xf numFmtId="165" fontId="3" fillId="0" borderId="16" xfId="1" applyNumberFormat="1" applyFont="1" applyFill="1" applyBorder="1"/>
    <xf numFmtId="164" fontId="3" fillId="0" borderId="16" xfId="1" applyNumberFormat="1" applyFont="1" applyFill="1" applyBorder="1"/>
    <xf numFmtId="165" fontId="3" fillId="0" borderId="17" xfId="1" applyNumberFormat="1" applyFont="1" applyFill="1" applyBorder="1"/>
    <xf numFmtId="165" fontId="2" fillId="0" borderId="6" xfId="1" applyNumberFormat="1" applyFont="1" applyFill="1" applyBorder="1"/>
    <xf numFmtId="164" fontId="9" fillId="0" borderId="8" xfId="1" applyNumberFormat="1" applyFont="1" applyFill="1" applyBorder="1"/>
    <xf numFmtId="164" fontId="3" fillId="0" borderId="8" xfId="0" applyNumberFormat="1" applyFont="1" applyBorder="1"/>
    <xf numFmtId="164" fontId="9" fillId="0" borderId="8" xfId="0" applyNumberFormat="1" applyFont="1" applyBorder="1"/>
    <xf numFmtId="0" fontId="3" fillId="0" borderId="18" xfId="0" applyFont="1" applyBorder="1"/>
    <xf numFmtId="0" fontId="3" fillId="0" borderId="19" xfId="0" applyFont="1" applyBorder="1"/>
    <xf numFmtId="167" fontId="2" fillId="0" borderId="6" xfId="1" applyNumberFormat="1" applyFont="1" applyFill="1" applyBorder="1"/>
    <xf numFmtId="0" fontId="3" fillId="5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4" borderId="0" xfId="0" applyFont="1" applyFill="1" applyBorder="1"/>
    <xf numFmtId="165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3" fillId="4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4" borderId="0" xfId="0" applyFont="1" applyFill="1" applyBorder="1" applyAlignment="1">
      <alignment wrapText="1"/>
    </xf>
    <xf numFmtId="0" fontId="3" fillId="0" borderId="2" xfId="0" applyFont="1" applyBorder="1"/>
    <xf numFmtId="0" fontId="3" fillId="4" borderId="0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/>
    <xf numFmtId="164" fontId="3" fillId="0" borderId="0" xfId="0" applyNumberFormat="1" applyFont="1" applyBorder="1"/>
    <xf numFmtId="164" fontId="2" fillId="0" borderId="0" xfId="0" applyNumberFormat="1" applyFont="1" applyBorder="1"/>
    <xf numFmtId="164" fontId="9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166" fontId="3" fillId="0" borderId="20" xfId="1" applyNumberFormat="1" applyFont="1" applyFill="1" applyBorder="1"/>
    <xf numFmtId="166" fontId="3" fillId="0" borderId="21" xfId="1" applyNumberFormat="1" applyFont="1" applyFill="1" applyBorder="1"/>
    <xf numFmtId="166" fontId="3" fillId="0" borderId="22" xfId="1" applyNumberFormat="1" applyFont="1" applyFill="1" applyBorder="1"/>
    <xf numFmtId="0" fontId="2" fillId="0" borderId="2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3">
    <cellStyle name="Migliaia 4" xfId="1" xr:uid="{860FC4C0-84BD-4288-B280-20E66D89D05F}"/>
    <cellStyle name="Normale" xfId="0" builtinId="0"/>
    <cellStyle name="Normale 3 2" xfId="2" xr:uid="{86148A31-4F5D-4EEC-A777-F239CC73E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40820</xdr:rowOff>
    </xdr:from>
    <xdr:to>
      <xdr:col>3</xdr:col>
      <xdr:colOff>1753</xdr:colOff>
      <xdr:row>1</xdr:row>
      <xdr:rowOff>13606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9F5C5B8-7875-462E-9B12-1D0AD67C6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" y="544284"/>
          <a:ext cx="1593790" cy="29935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66</xdr:row>
      <xdr:rowOff>27214</xdr:rowOff>
    </xdr:from>
    <xdr:to>
      <xdr:col>3</xdr:col>
      <xdr:colOff>15361</xdr:colOff>
      <xdr:row>66</xdr:row>
      <xdr:rowOff>326571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C4DC6B8-452B-416F-9651-DF573D3EA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715750"/>
          <a:ext cx="1593790" cy="299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ntabilit&#224;\Roberta\PROGETTI\PROGETTI%20PER%20COMPETENZA%20con%20codice%20eic%20ucv_23.01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abilit&#224;\Roberta\PROGETTI\PROGETTI%20PER%20COMPETENZA%20con%20codice%20eic%20ucv_23.01.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ntabilit&#224;\Roberta\BILANCIO\Bilancio%202014\PREVENTIVO%20PER%20CASSA\REDAZIONE%20FINALE%20PREV.%20PER%20CASSA\schema%20francesco%20per%20riclassificazione%20busdget%20plurienn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ntabilit&#224;\Bilancio\2021\Preventivo\Competenza\PREVENTIVO%2021-2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ntabilit&#224;\Bilancio\2021\Preventivo\Competenza\bilancio%20triennale%202021_2022_2023%20per%20Amministrazion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ntabilit&#224;\Bilancio\2018\Preventivo%20economico%202018\RICLASSIFICATO%20DI%20COMPETENZA\BUDGET%20ECONOMICO%20ANNUALE%202018_con%20collegamen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etti totali"/>
      <sheetName val="budget per dipartimento"/>
      <sheetName val="budget per finanziatore"/>
      <sheetName val="EEN"/>
      <sheetName val="Foglio2"/>
      <sheetName val="FOGLIO1"/>
    </sheetNames>
    <sheetDataSet>
      <sheetData sheetId="0"/>
      <sheetData sheetId="1"/>
      <sheetData sheetId="2">
        <row r="2">
          <cell r="A2" t="str">
            <v>EU</v>
          </cell>
        </row>
        <row r="3">
          <cell r="A3" t="str">
            <v>REG</v>
          </cell>
        </row>
        <row r="4">
          <cell r="A4" t="str">
            <v>Fp</v>
          </cell>
        </row>
        <row r="5">
          <cell r="A5" t="str">
            <v>ALTRI</v>
          </cell>
        </row>
      </sheetData>
      <sheetData sheetId="3"/>
      <sheetData sheetId="4"/>
      <sheetData sheetId="5">
        <row r="3">
          <cell r="C3" t="str">
            <v>Een</v>
          </cell>
        </row>
        <row r="4">
          <cell r="C4" t="str">
            <v>Ministeri</v>
          </cell>
        </row>
        <row r="5">
          <cell r="C5" t="str">
            <v>Altri UE</v>
          </cell>
        </row>
        <row r="6">
          <cell r="C6" t="str">
            <v>Interreg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etti totali"/>
      <sheetName val="budget per dipartimento"/>
      <sheetName val="budget per finanziatore"/>
      <sheetName val="EEN"/>
      <sheetName val="Foglio2"/>
      <sheetName val="FOGLIO1"/>
    </sheetNames>
    <sheetDataSet>
      <sheetData sheetId="0"/>
      <sheetData sheetId="1"/>
      <sheetData sheetId="2">
        <row r="2">
          <cell r="A2" t="str">
            <v>EU</v>
          </cell>
        </row>
        <row r="3">
          <cell r="A3" t="str">
            <v>REG</v>
          </cell>
        </row>
        <row r="4">
          <cell r="A4" t="str">
            <v>Fp</v>
          </cell>
        </row>
        <row r="5">
          <cell r="A5" t="str">
            <v>ALTRI</v>
          </cell>
        </row>
      </sheetData>
      <sheetData sheetId="3"/>
      <sheetData sheetId="4"/>
      <sheetData sheetId="5">
        <row r="3">
          <cell r="C3" t="str">
            <v>Een</v>
          </cell>
        </row>
        <row r="4">
          <cell r="C4" t="str">
            <v>Ministeri</v>
          </cell>
        </row>
        <row r="5">
          <cell r="C5" t="str">
            <v>Altri UE</v>
          </cell>
        </row>
        <row r="6">
          <cell r="C6" t="str">
            <v>Interreg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entivo"/>
      <sheetName val="torte"/>
      <sheetName val="Quote contributive"/>
      <sheetName val="Progetti"/>
      <sheetName val="A1-2,8%"/>
      <sheetName val="a1.A"/>
      <sheetName val="ELENCO F.P."/>
      <sheetName val="A2"/>
      <sheetName val="A3"/>
      <sheetName val="ELENCO PROGETTI"/>
      <sheetName val="A4"/>
      <sheetName val="A5"/>
      <sheetName val="A6"/>
      <sheetName val="B1.1"/>
      <sheetName val="B1.2"/>
      <sheetName val="B1.3.1"/>
      <sheetName val="B1.3.2"/>
      <sheetName val="B1.3.3"/>
      <sheetName val="B1.4"/>
      <sheetName val="B1.5"/>
      <sheetName val="B2.1.1"/>
      <sheetName val="B2.1.2"/>
      <sheetName val="B2.1.3"/>
      <sheetName val="B2.1.4"/>
      <sheetName val="B2.1.5"/>
      <sheetName val="B2.1.6"/>
      <sheetName val="B2.2"/>
      <sheetName val="B2.3"/>
      <sheetName val="B2.3.1"/>
      <sheetName val="B2.3.2"/>
      <sheetName val="C1"/>
      <sheetName val="C2"/>
      <sheetName val="D1"/>
      <sheetName val="D2"/>
      <sheetName val="E - IMMOBILIZZAZIONI"/>
      <sheetName val="E1"/>
      <sheetName val="E2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N6" t="str">
            <v>Trasferimenti correnti da Amministrazioni pubbliche</v>
          </cell>
        </row>
        <row r="7">
          <cell r="N7" t="str">
            <v>Trasferimenti correnti da Imprese</v>
          </cell>
        </row>
        <row r="8">
          <cell r="N8" t="str">
            <v xml:space="preserve">Trasferimenti correnti dall'Unione Europea e dal Resto del Mondo </v>
          </cell>
        </row>
        <row r="9">
          <cell r="N9" t="str">
            <v>Vendita di servizi</v>
          </cell>
        </row>
        <row r="10">
          <cell r="N10" t="str">
            <v>Interessi attivi da titoli o finanziamenti a breve termine</v>
          </cell>
        </row>
        <row r="11">
          <cell r="N11" t="str">
            <v xml:space="preserve">Entrate derivanti dalla distribuzione di dividendi </v>
          </cell>
        </row>
        <row r="12">
          <cell r="N12" t="str">
            <v>Entrate derivanti dalla distribuzione di utili e avanzi</v>
          </cell>
        </row>
        <row r="13">
          <cell r="N13" t="str">
            <v>Retribuzioni lorde</v>
          </cell>
        </row>
        <row r="14">
          <cell r="N14" t="str">
            <v>Contributi sociali a carico dell'ente</v>
          </cell>
        </row>
        <row r="15">
          <cell r="N15" t="str">
            <v>Imposte , tasse a carico dell'ente</v>
          </cell>
        </row>
        <row r="16">
          <cell r="N16" t="str">
            <v xml:space="preserve">Acquisto di servizi non sanitari </v>
          </cell>
        </row>
        <row r="17">
          <cell r="N17" t="str">
            <v>Trasferimenti correnti a Amministrazioni Pubbliche</v>
          </cell>
        </row>
        <row r="18">
          <cell r="N18" t="str">
            <v>Trasferimenti correnti a Imprese</v>
          </cell>
        </row>
        <row r="19">
          <cell r="N19" t="str">
            <v>Trasferimenti correnti a Istituzioni Sociali Private</v>
          </cell>
        </row>
        <row r="20">
          <cell r="N20" t="str">
            <v>Rimborsi di trasferimenti all ' Unione Europea</v>
          </cell>
        </row>
        <row r="21">
          <cell r="N21" t="str">
            <v>Acquisizioni di partecipazioni , azioni e conferimenti di capitale</v>
          </cell>
        </row>
        <row r="22">
          <cell r="N22" t="str">
            <v>Acquisizioni di titoli obbligazionari a breve termine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entivo 2021 - 2023"/>
      <sheetName val="Annuale 2021"/>
      <sheetName val="Riconciliazione Revisori 20"/>
      <sheetName val="Riconciliazione Revisori 21"/>
      <sheetName val="Riconciliazione Revisori 22"/>
      <sheetName val="Riconciliazione Revisori 23"/>
      <sheetName val="Pluriennale 21-23"/>
      <sheetName val="torte"/>
      <sheetName val="Progetti 2014"/>
      <sheetName val="ELENCO F.P. 2015"/>
      <sheetName val="ELENCO F.P. 2014"/>
      <sheetName val="A2"/>
      <sheetName val="ELENCO PROGETTI"/>
      <sheetName val="A3 - Progetti 2020 cons. per re"/>
      <sheetName val="A3 - Progetti 2021-23"/>
      <sheetName val="A4"/>
      <sheetName val="A5"/>
      <sheetName val="A6"/>
      <sheetName val="B1.1"/>
      <sheetName val="Personale 2019-2021"/>
      <sheetName val="B1.3.1"/>
      <sheetName val="B1.3.2"/>
      <sheetName val="B1.3.3"/>
      <sheetName val="B1.4"/>
      <sheetName val="B1.5"/>
      <sheetName val="B2.1.1"/>
      <sheetName val="B2.1.1assestamento"/>
      <sheetName val="B2.1.2"/>
      <sheetName val="B2.1.3"/>
      <sheetName val="B2.1.4"/>
      <sheetName val="B2.2"/>
      <sheetName val="B2.3"/>
      <sheetName val="B2.3.1"/>
      <sheetName val="B2.3.2"/>
      <sheetName val="C1"/>
      <sheetName val="C2"/>
      <sheetName val="D1"/>
      <sheetName val="D2"/>
      <sheetName val="E - IMMOBILIZZAZIONI"/>
    </sheetNames>
    <sheetDataSet>
      <sheetData sheetId="0">
        <row r="20">
          <cell r="I20">
            <v>10422.216799999998</v>
          </cell>
        </row>
        <row r="22">
          <cell r="I22">
            <v>8000</v>
          </cell>
        </row>
        <row r="30">
          <cell r="I30">
            <v>20000</v>
          </cell>
        </row>
        <row r="33">
          <cell r="I33">
            <v>200000</v>
          </cell>
          <cell r="J33">
            <v>200000</v>
          </cell>
        </row>
        <row r="34">
          <cell r="I34">
            <v>98600</v>
          </cell>
        </row>
        <row r="35">
          <cell r="I35">
            <v>190798.28</v>
          </cell>
          <cell r="J35">
            <v>185798</v>
          </cell>
        </row>
        <row r="37">
          <cell r="H37">
            <v>50798.28</v>
          </cell>
          <cell r="J37">
            <v>50798.28</v>
          </cell>
        </row>
        <row r="39">
          <cell r="I39">
            <v>25000</v>
          </cell>
          <cell r="J39">
            <v>25000</v>
          </cell>
        </row>
        <row r="64">
          <cell r="I64">
            <v>6078808.4523999998</v>
          </cell>
          <cell r="J64">
            <v>2168729.0794200003</v>
          </cell>
        </row>
      </sheetData>
      <sheetData sheetId="1"/>
      <sheetData sheetId="2">
        <row r="12">
          <cell r="C12">
            <v>42341.5985</v>
          </cell>
          <cell r="D12">
            <v>1767400.7084999999</v>
          </cell>
          <cell r="E12">
            <v>3976856.3914999999</v>
          </cell>
          <cell r="F12">
            <v>2186600.0515000001</v>
          </cell>
          <cell r="G12">
            <v>46363.25</v>
          </cell>
          <cell r="H12">
            <v>114297</v>
          </cell>
        </row>
      </sheetData>
      <sheetData sheetId="3">
        <row r="11">
          <cell r="C11">
            <v>31947.8115</v>
          </cell>
          <cell r="D11">
            <v>1548618.58</v>
          </cell>
          <cell r="E11">
            <v>2227042.2484999998</v>
          </cell>
          <cell r="F11">
            <v>215370</v>
          </cell>
          <cell r="G11">
            <v>55530.5</v>
          </cell>
          <cell r="H11">
            <v>111297</v>
          </cell>
          <cell r="I11">
            <v>20422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4">
          <cell r="D14">
            <v>35000</v>
          </cell>
        </row>
      </sheetData>
      <sheetData sheetId="19"/>
      <sheetData sheetId="20">
        <row r="8">
          <cell r="F8">
            <v>16500</v>
          </cell>
        </row>
        <row r="9">
          <cell r="F9">
            <v>15000</v>
          </cell>
        </row>
        <row r="10">
          <cell r="F10">
            <v>25000</v>
          </cell>
        </row>
        <row r="11">
          <cell r="F11">
            <v>2500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7">
          <cell r="B7">
            <v>1087155</v>
          </cell>
        </row>
        <row r="8">
          <cell r="B8">
            <v>300536</v>
          </cell>
        </row>
        <row r="9">
          <cell r="B9">
            <v>90709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ano ind. 1 vm"/>
      <sheetName val="Pluriennale"/>
      <sheetName val="Progetti 2018-2020"/>
      <sheetName val="Bilancio triennale per Ammm"/>
      <sheetName val="ribaltamento prec. 2017"/>
      <sheetName val="B2.1.1"/>
      <sheetName val="ribaltamento prev. 2018"/>
      <sheetName val="ribaltamento prev. 2019"/>
      <sheetName val="ribaltamento prev. 2020"/>
      <sheetName val="progetti 2017"/>
      <sheetName val="ribaltamento PREV.2017"/>
      <sheetName val="PREV. 17 progetti 2018 (3)"/>
      <sheetName val="assumptions"/>
      <sheetName val="elenco"/>
    </sheetNames>
    <sheetDataSet>
      <sheetData sheetId="0">
        <row r="73">
          <cell r="H73">
            <v>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BE0C4-E0BF-4668-BF02-1A2F12294F66}">
  <sheetPr>
    <pageSetUpPr fitToPage="1"/>
  </sheetPr>
  <dimension ref="A1:J239"/>
  <sheetViews>
    <sheetView tabSelected="1" zoomScale="70" zoomScaleNormal="70" workbookViewId="0">
      <selection activeCell="H19" sqref="H19"/>
    </sheetView>
  </sheetViews>
  <sheetFormatPr defaultRowHeight="12.75" x14ac:dyDescent="0.2"/>
  <cols>
    <col min="1" max="1" width="9.140625" style="1"/>
    <col min="2" max="2" width="9.28515625" style="1" bestFit="1" customWidth="1"/>
    <col min="3" max="3" width="6.5703125" style="1" customWidth="1"/>
    <col min="4" max="4" width="62.5703125" style="1" customWidth="1"/>
    <col min="5" max="5" width="10.5703125" style="60" hidden="1" customWidth="1"/>
    <col min="6" max="6" width="14.5703125" style="1" bestFit="1" customWidth="1"/>
    <col min="7" max="7" width="14.5703125" style="60" bestFit="1" customWidth="1"/>
    <col min="8" max="8" width="14.5703125" style="1" bestFit="1" customWidth="1"/>
    <col min="9" max="10" width="22.42578125" style="1" customWidth="1"/>
    <col min="11" max="257" width="9.140625" style="1"/>
    <col min="258" max="258" width="9.28515625" style="1" bestFit="1" customWidth="1"/>
    <col min="259" max="259" width="6.5703125" style="1" customWidth="1"/>
    <col min="260" max="260" width="62.5703125" style="1" customWidth="1"/>
    <col min="261" max="261" width="0" style="1" hidden="1" customWidth="1"/>
    <col min="262" max="264" width="14.5703125" style="1" bestFit="1" customWidth="1"/>
    <col min="265" max="266" width="22.42578125" style="1" customWidth="1"/>
    <col min="267" max="513" width="9.140625" style="1"/>
    <col min="514" max="514" width="9.28515625" style="1" bestFit="1" customWidth="1"/>
    <col min="515" max="515" width="6.5703125" style="1" customWidth="1"/>
    <col min="516" max="516" width="62.5703125" style="1" customWidth="1"/>
    <col min="517" max="517" width="0" style="1" hidden="1" customWidth="1"/>
    <col min="518" max="520" width="14.5703125" style="1" bestFit="1" customWidth="1"/>
    <col min="521" max="522" width="22.42578125" style="1" customWidth="1"/>
    <col min="523" max="769" width="9.140625" style="1"/>
    <col min="770" max="770" width="9.28515625" style="1" bestFit="1" customWidth="1"/>
    <col min="771" max="771" width="6.5703125" style="1" customWidth="1"/>
    <col min="772" max="772" width="62.5703125" style="1" customWidth="1"/>
    <col min="773" max="773" width="0" style="1" hidden="1" customWidth="1"/>
    <col min="774" max="776" width="14.5703125" style="1" bestFit="1" customWidth="1"/>
    <col min="777" max="778" width="22.42578125" style="1" customWidth="1"/>
    <col min="779" max="1025" width="9.140625" style="1"/>
    <col min="1026" max="1026" width="9.28515625" style="1" bestFit="1" customWidth="1"/>
    <col min="1027" max="1027" width="6.5703125" style="1" customWidth="1"/>
    <col min="1028" max="1028" width="62.5703125" style="1" customWidth="1"/>
    <col min="1029" max="1029" width="0" style="1" hidden="1" customWidth="1"/>
    <col min="1030" max="1032" width="14.5703125" style="1" bestFit="1" customWidth="1"/>
    <col min="1033" max="1034" width="22.42578125" style="1" customWidth="1"/>
    <col min="1035" max="1281" width="9.140625" style="1"/>
    <col min="1282" max="1282" width="9.28515625" style="1" bestFit="1" customWidth="1"/>
    <col min="1283" max="1283" width="6.5703125" style="1" customWidth="1"/>
    <col min="1284" max="1284" width="62.5703125" style="1" customWidth="1"/>
    <col min="1285" max="1285" width="0" style="1" hidden="1" customWidth="1"/>
    <col min="1286" max="1288" width="14.5703125" style="1" bestFit="1" customWidth="1"/>
    <col min="1289" max="1290" width="22.42578125" style="1" customWidth="1"/>
    <col min="1291" max="1537" width="9.140625" style="1"/>
    <col min="1538" max="1538" width="9.28515625" style="1" bestFit="1" customWidth="1"/>
    <col min="1539" max="1539" width="6.5703125" style="1" customWidth="1"/>
    <col min="1540" max="1540" width="62.5703125" style="1" customWidth="1"/>
    <col min="1541" max="1541" width="0" style="1" hidden="1" customWidth="1"/>
    <col min="1542" max="1544" width="14.5703125" style="1" bestFit="1" customWidth="1"/>
    <col min="1545" max="1546" width="22.42578125" style="1" customWidth="1"/>
    <col min="1547" max="1793" width="9.140625" style="1"/>
    <col min="1794" max="1794" width="9.28515625" style="1" bestFit="1" customWidth="1"/>
    <col min="1795" max="1795" width="6.5703125" style="1" customWidth="1"/>
    <col min="1796" max="1796" width="62.5703125" style="1" customWidth="1"/>
    <col min="1797" max="1797" width="0" style="1" hidden="1" customWidth="1"/>
    <col min="1798" max="1800" width="14.5703125" style="1" bestFit="1" customWidth="1"/>
    <col min="1801" max="1802" width="22.42578125" style="1" customWidth="1"/>
    <col min="1803" max="2049" width="9.140625" style="1"/>
    <col min="2050" max="2050" width="9.28515625" style="1" bestFit="1" customWidth="1"/>
    <col min="2051" max="2051" width="6.5703125" style="1" customWidth="1"/>
    <col min="2052" max="2052" width="62.5703125" style="1" customWidth="1"/>
    <col min="2053" max="2053" width="0" style="1" hidden="1" customWidth="1"/>
    <col min="2054" max="2056" width="14.5703125" style="1" bestFit="1" customWidth="1"/>
    <col min="2057" max="2058" width="22.42578125" style="1" customWidth="1"/>
    <col min="2059" max="2305" width="9.140625" style="1"/>
    <col min="2306" max="2306" width="9.28515625" style="1" bestFit="1" customWidth="1"/>
    <col min="2307" max="2307" width="6.5703125" style="1" customWidth="1"/>
    <col min="2308" max="2308" width="62.5703125" style="1" customWidth="1"/>
    <col min="2309" max="2309" width="0" style="1" hidden="1" customWidth="1"/>
    <col min="2310" max="2312" width="14.5703125" style="1" bestFit="1" customWidth="1"/>
    <col min="2313" max="2314" width="22.42578125" style="1" customWidth="1"/>
    <col min="2315" max="2561" width="9.140625" style="1"/>
    <col min="2562" max="2562" width="9.28515625" style="1" bestFit="1" customWidth="1"/>
    <col min="2563" max="2563" width="6.5703125" style="1" customWidth="1"/>
    <col min="2564" max="2564" width="62.5703125" style="1" customWidth="1"/>
    <col min="2565" max="2565" width="0" style="1" hidden="1" customWidth="1"/>
    <col min="2566" max="2568" width="14.5703125" style="1" bestFit="1" customWidth="1"/>
    <col min="2569" max="2570" width="22.42578125" style="1" customWidth="1"/>
    <col min="2571" max="2817" width="9.140625" style="1"/>
    <col min="2818" max="2818" width="9.28515625" style="1" bestFit="1" customWidth="1"/>
    <col min="2819" max="2819" width="6.5703125" style="1" customWidth="1"/>
    <col min="2820" max="2820" width="62.5703125" style="1" customWidth="1"/>
    <col min="2821" max="2821" width="0" style="1" hidden="1" customWidth="1"/>
    <col min="2822" max="2824" width="14.5703125" style="1" bestFit="1" customWidth="1"/>
    <col min="2825" max="2826" width="22.42578125" style="1" customWidth="1"/>
    <col min="2827" max="3073" width="9.140625" style="1"/>
    <col min="3074" max="3074" width="9.28515625" style="1" bestFit="1" customWidth="1"/>
    <col min="3075" max="3075" width="6.5703125" style="1" customWidth="1"/>
    <col min="3076" max="3076" width="62.5703125" style="1" customWidth="1"/>
    <col min="3077" max="3077" width="0" style="1" hidden="1" customWidth="1"/>
    <col min="3078" max="3080" width="14.5703125" style="1" bestFit="1" customWidth="1"/>
    <col min="3081" max="3082" width="22.42578125" style="1" customWidth="1"/>
    <col min="3083" max="3329" width="9.140625" style="1"/>
    <col min="3330" max="3330" width="9.28515625" style="1" bestFit="1" customWidth="1"/>
    <col min="3331" max="3331" width="6.5703125" style="1" customWidth="1"/>
    <col min="3332" max="3332" width="62.5703125" style="1" customWidth="1"/>
    <col min="3333" max="3333" width="0" style="1" hidden="1" customWidth="1"/>
    <col min="3334" max="3336" width="14.5703125" style="1" bestFit="1" customWidth="1"/>
    <col min="3337" max="3338" width="22.42578125" style="1" customWidth="1"/>
    <col min="3339" max="3585" width="9.140625" style="1"/>
    <col min="3586" max="3586" width="9.28515625" style="1" bestFit="1" customWidth="1"/>
    <col min="3587" max="3587" width="6.5703125" style="1" customWidth="1"/>
    <col min="3588" max="3588" width="62.5703125" style="1" customWidth="1"/>
    <col min="3589" max="3589" width="0" style="1" hidden="1" customWidth="1"/>
    <col min="3590" max="3592" width="14.5703125" style="1" bestFit="1" customWidth="1"/>
    <col min="3593" max="3594" width="22.42578125" style="1" customWidth="1"/>
    <col min="3595" max="3841" width="9.140625" style="1"/>
    <col min="3842" max="3842" width="9.28515625" style="1" bestFit="1" customWidth="1"/>
    <col min="3843" max="3843" width="6.5703125" style="1" customWidth="1"/>
    <col min="3844" max="3844" width="62.5703125" style="1" customWidth="1"/>
    <col min="3845" max="3845" width="0" style="1" hidden="1" customWidth="1"/>
    <col min="3846" max="3848" width="14.5703125" style="1" bestFit="1" customWidth="1"/>
    <col min="3849" max="3850" width="22.42578125" style="1" customWidth="1"/>
    <col min="3851" max="4097" width="9.140625" style="1"/>
    <col min="4098" max="4098" width="9.28515625" style="1" bestFit="1" customWidth="1"/>
    <col min="4099" max="4099" width="6.5703125" style="1" customWidth="1"/>
    <col min="4100" max="4100" width="62.5703125" style="1" customWidth="1"/>
    <col min="4101" max="4101" width="0" style="1" hidden="1" customWidth="1"/>
    <col min="4102" max="4104" width="14.5703125" style="1" bestFit="1" customWidth="1"/>
    <col min="4105" max="4106" width="22.42578125" style="1" customWidth="1"/>
    <col min="4107" max="4353" width="9.140625" style="1"/>
    <col min="4354" max="4354" width="9.28515625" style="1" bestFit="1" customWidth="1"/>
    <col min="4355" max="4355" width="6.5703125" style="1" customWidth="1"/>
    <col min="4356" max="4356" width="62.5703125" style="1" customWidth="1"/>
    <col min="4357" max="4357" width="0" style="1" hidden="1" customWidth="1"/>
    <col min="4358" max="4360" width="14.5703125" style="1" bestFit="1" customWidth="1"/>
    <col min="4361" max="4362" width="22.42578125" style="1" customWidth="1"/>
    <col min="4363" max="4609" width="9.140625" style="1"/>
    <col min="4610" max="4610" width="9.28515625" style="1" bestFit="1" customWidth="1"/>
    <col min="4611" max="4611" width="6.5703125" style="1" customWidth="1"/>
    <col min="4612" max="4612" width="62.5703125" style="1" customWidth="1"/>
    <col min="4613" max="4613" width="0" style="1" hidden="1" customWidth="1"/>
    <col min="4614" max="4616" width="14.5703125" style="1" bestFit="1" customWidth="1"/>
    <col min="4617" max="4618" width="22.42578125" style="1" customWidth="1"/>
    <col min="4619" max="4865" width="9.140625" style="1"/>
    <col min="4866" max="4866" width="9.28515625" style="1" bestFit="1" customWidth="1"/>
    <col min="4867" max="4867" width="6.5703125" style="1" customWidth="1"/>
    <col min="4868" max="4868" width="62.5703125" style="1" customWidth="1"/>
    <col min="4869" max="4869" width="0" style="1" hidden="1" customWidth="1"/>
    <col min="4870" max="4872" width="14.5703125" style="1" bestFit="1" customWidth="1"/>
    <col min="4873" max="4874" width="22.42578125" style="1" customWidth="1"/>
    <col min="4875" max="5121" width="9.140625" style="1"/>
    <col min="5122" max="5122" width="9.28515625" style="1" bestFit="1" customWidth="1"/>
    <col min="5123" max="5123" width="6.5703125" style="1" customWidth="1"/>
    <col min="5124" max="5124" width="62.5703125" style="1" customWidth="1"/>
    <col min="5125" max="5125" width="0" style="1" hidden="1" customWidth="1"/>
    <col min="5126" max="5128" width="14.5703125" style="1" bestFit="1" customWidth="1"/>
    <col min="5129" max="5130" width="22.42578125" style="1" customWidth="1"/>
    <col min="5131" max="5377" width="9.140625" style="1"/>
    <col min="5378" max="5378" width="9.28515625" style="1" bestFit="1" customWidth="1"/>
    <col min="5379" max="5379" width="6.5703125" style="1" customWidth="1"/>
    <col min="5380" max="5380" width="62.5703125" style="1" customWidth="1"/>
    <col min="5381" max="5381" width="0" style="1" hidden="1" customWidth="1"/>
    <col min="5382" max="5384" width="14.5703125" style="1" bestFit="1" customWidth="1"/>
    <col min="5385" max="5386" width="22.42578125" style="1" customWidth="1"/>
    <col min="5387" max="5633" width="9.140625" style="1"/>
    <col min="5634" max="5634" width="9.28515625" style="1" bestFit="1" customWidth="1"/>
    <col min="5635" max="5635" width="6.5703125" style="1" customWidth="1"/>
    <col min="5636" max="5636" width="62.5703125" style="1" customWidth="1"/>
    <col min="5637" max="5637" width="0" style="1" hidden="1" customWidth="1"/>
    <col min="5638" max="5640" width="14.5703125" style="1" bestFit="1" customWidth="1"/>
    <col min="5641" max="5642" width="22.42578125" style="1" customWidth="1"/>
    <col min="5643" max="5889" width="9.140625" style="1"/>
    <col min="5890" max="5890" width="9.28515625" style="1" bestFit="1" customWidth="1"/>
    <col min="5891" max="5891" width="6.5703125" style="1" customWidth="1"/>
    <col min="5892" max="5892" width="62.5703125" style="1" customWidth="1"/>
    <col min="5893" max="5893" width="0" style="1" hidden="1" customWidth="1"/>
    <col min="5894" max="5896" width="14.5703125" style="1" bestFit="1" customWidth="1"/>
    <col min="5897" max="5898" width="22.42578125" style="1" customWidth="1"/>
    <col min="5899" max="6145" width="9.140625" style="1"/>
    <col min="6146" max="6146" width="9.28515625" style="1" bestFit="1" customWidth="1"/>
    <col min="6147" max="6147" width="6.5703125" style="1" customWidth="1"/>
    <col min="6148" max="6148" width="62.5703125" style="1" customWidth="1"/>
    <col min="6149" max="6149" width="0" style="1" hidden="1" customWidth="1"/>
    <col min="6150" max="6152" width="14.5703125" style="1" bestFit="1" customWidth="1"/>
    <col min="6153" max="6154" width="22.42578125" style="1" customWidth="1"/>
    <col min="6155" max="6401" width="9.140625" style="1"/>
    <col min="6402" max="6402" width="9.28515625" style="1" bestFit="1" customWidth="1"/>
    <col min="6403" max="6403" width="6.5703125" style="1" customWidth="1"/>
    <col min="6404" max="6404" width="62.5703125" style="1" customWidth="1"/>
    <col min="6405" max="6405" width="0" style="1" hidden="1" customWidth="1"/>
    <col min="6406" max="6408" width="14.5703125" style="1" bestFit="1" customWidth="1"/>
    <col min="6409" max="6410" width="22.42578125" style="1" customWidth="1"/>
    <col min="6411" max="6657" width="9.140625" style="1"/>
    <col min="6658" max="6658" width="9.28515625" style="1" bestFit="1" customWidth="1"/>
    <col min="6659" max="6659" width="6.5703125" style="1" customWidth="1"/>
    <col min="6660" max="6660" width="62.5703125" style="1" customWidth="1"/>
    <col min="6661" max="6661" width="0" style="1" hidden="1" customWidth="1"/>
    <col min="6662" max="6664" width="14.5703125" style="1" bestFit="1" customWidth="1"/>
    <col min="6665" max="6666" width="22.42578125" style="1" customWidth="1"/>
    <col min="6667" max="6913" width="9.140625" style="1"/>
    <col min="6914" max="6914" width="9.28515625" style="1" bestFit="1" customWidth="1"/>
    <col min="6915" max="6915" width="6.5703125" style="1" customWidth="1"/>
    <col min="6916" max="6916" width="62.5703125" style="1" customWidth="1"/>
    <col min="6917" max="6917" width="0" style="1" hidden="1" customWidth="1"/>
    <col min="6918" max="6920" width="14.5703125" style="1" bestFit="1" customWidth="1"/>
    <col min="6921" max="6922" width="22.42578125" style="1" customWidth="1"/>
    <col min="6923" max="7169" width="9.140625" style="1"/>
    <col min="7170" max="7170" width="9.28515625" style="1" bestFit="1" customWidth="1"/>
    <col min="7171" max="7171" width="6.5703125" style="1" customWidth="1"/>
    <col min="7172" max="7172" width="62.5703125" style="1" customWidth="1"/>
    <col min="7173" max="7173" width="0" style="1" hidden="1" customWidth="1"/>
    <col min="7174" max="7176" width="14.5703125" style="1" bestFit="1" customWidth="1"/>
    <col min="7177" max="7178" width="22.42578125" style="1" customWidth="1"/>
    <col min="7179" max="7425" width="9.140625" style="1"/>
    <col min="7426" max="7426" width="9.28515625" style="1" bestFit="1" customWidth="1"/>
    <col min="7427" max="7427" width="6.5703125" style="1" customWidth="1"/>
    <col min="7428" max="7428" width="62.5703125" style="1" customWidth="1"/>
    <col min="7429" max="7429" width="0" style="1" hidden="1" customWidth="1"/>
    <col min="7430" max="7432" width="14.5703125" style="1" bestFit="1" customWidth="1"/>
    <col min="7433" max="7434" width="22.42578125" style="1" customWidth="1"/>
    <col min="7435" max="7681" width="9.140625" style="1"/>
    <col min="7682" max="7682" width="9.28515625" style="1" bestFit="1" customWidth="1"/>
    <col min="7683" max="7683" width="6.5703125" style="1" customWidth="1"/>
    <col min="7684" max="7684" width="62.5703125" style="1" customWidth="1"/>
    <col min="7685" max="7685" width="0" style="1" hidden="1" customWidth="1"/>
    <col min="7686" max="7688" width="14.5703125" style="1" bestFit="1" customWidth="1"/>
    <col min="7689" max="7690" width="22.42578125" style="1" customWidth="1"/>
    <col min="7691" max="7937" width="9.140625" style="1"/>
    <col min="7938" max="7938" width="9.28515625" style="1" bestFit="1" customWidth="1"/>
    <col min="7939" max="7939" width="6.5703125" style="1" customWidth="1"/>
    <col min="7940" max="7940" width="62.5703125" style="1" customWidth="1"/>
    <col min="7941" max="7941" width="0" style="1" hidden="1" customWidth="1"/>
    <col min="7942" max="7944" width="14.5703125" style="1" bestFit="1" customWidth="1"/>
    <col min="7945" max="7946" width="22.42578125" style="1" customWidth="1"/>
    <col min="7947" max="8193" width="9.140625" style="1"/>
    <col min="8194" max="8194" width="9.28515625" style="1" bestFit="1" customWidth="1"/>
    <col min="8195" max="8195" width="6.5703125" style="1" customWidth="1"/>
    <col min="8196" max="8196" width="62.5703125" style="1" customWidth="1"/>
    <col min="8197" max="8197" width="0" style="1" hidden="1" customWidth="1"/>
    <col min="8198" max="8200" width="14.5703125" style="1" bestFit="1" customWidth="1"/>
    <col min="8201" max="8202" width="22.42578125" style="1" customWidth="1"/>
    <col min="8203" max="8449" width="9.140625" style="1"/>
    <col min="8450" max="8450" width="9.28515625" style="1" bestFit="1" customWidth="1"/>
    <col min="8451" max="8451" width="6.5703125" style="1" customWidth="1"/>
    <col min="8452" max="8452" width="62.5703125" style="1" customWidth="1"/>
    <col min="8453" max="8453" width="0" style="1" hidden="1" customWidth="1"/>
    <col min="8454" max="8456" width="14.5703125" style="1" bestFit="1" customWidth="1"/>
    <col min="8457" max="8458" width="22.42578125" style="1" customWidth="1"/>
    <col min="8459" max="8705" width="9.140625" style="1"/>
    <col min="8706" max="8706" width="9.28515625" style="1" bestFit="1" customWidth="1"/>
    <col min="8707" max="8707" width="6.5703125" style="1" customWidth="1"/>
    <col min="8708" max="8708" width="62.5703125" style="1" customWidth="1"/>
    <col min="8709" max="8709" width="0" style="1" hidden="1" customWidth="1"/>
    <col min="8710" max="8712" width="14.5703125" style="1" bestFit="1" customWidth="1"/>
    <col min="8713" max="8714" width="22.42578125" style="1" customWidth="1"/>
    <col min="8715" max="8961" width="9.140625" style="1"/>
    <col min="8962" max="8962" width="9.28515625" style="1" bestFit="1" customWidth="1"/>
    <col min="8963" max="8963" width="6.5703125" style="1" customWidth="1"/>
    <col min="8964" max="8964" width="62.5703125" style="1" customWidth="1"/>
    <col min="8965" max="8965" width="0" style="1" hidden="1" customWidth="1"/>
    <col min="8966" max="8968" width="14.5703125" style="1" bestFit="1" customWidth="1"/>
    <col min="8969" max="8970" width="22.42578125" style="1" customWidth="1"/>
    <col min="8971" max="9217" width="9.140625" style="1"/>
    <col min="9218" max="9218" width="9.28515625" style="1" bestFit="1" customWidth="1"/>
    <col min="9219" max="9219" width="6.5703125" style="1" customWidth="1"/>
    <col min="9220" max="9220" width="62.5703125" style="1" customWidth="1"/>
    <col min="9221" max="9221" width="0" style="1" hidden="1" customWidth="1"/>
    <col min="9222" max="9224" width="14.5703125" style="1" bestFit="1" customWidth="1"/>
    <col min="9225" max="9226" width="22.42578125" style="1" customWidth="1"/>
    <col min="9227" max="9473" width="9.140625" style="1"/>
    <col min="9474" max="9474" width="9.28515625" style="1" bestFit="1" customWidth="1"/>
    <col min="9475" max="9475" width="6.5703125" style="1" customWidth="1"/>
    <col min="9476" max="9476" width="62.5703125" style="1" customWidth="1"/>
    <col min="9477" max="9477" width="0" style="1" hidden="1" customWidth="1"/>
    <col min="9478" max="9480" width="14.5703125" style="1" bestFit="1" customWidth="1"/>
    <col min="9481" max="9482" width="22.42578125" style="1" customWidth="1"/>
    <col min="9483" max="9729" width="9.140625" style="1"/>
    <col min="9730" max="9730" width="9.28515625" style="1" bestFit="1" customWidth="1"/>
    <col min="9731" max="9731" width="6.5703125" style="1" customWidth="1"/>
    <col min="9732" max="9732" width="62.5703125" style="1" customWidth="1"/>
    <col min="9733" max="9733" width="0" style="1" hidden="1" customWidth="1"/>
    <col min="9734" max="9736" width="14.5703125" style="1" bestFit="1" customWidth="1"/>
    <col min="9737" max="9738" width="22.42578125" style="1" customWidth="1"/>
    <col min="9739" max="9985" width="9.140625" style="1"/>
    <col min="9986" max="9986" width="9.28515625" style="1" bestFit="1" customWidth="1"/>
    <col min="9987" max="9987" width="6.5703125" style="1" customWidth="1"/>
    <col min="9988" max="9988" width="62.5703125" style="1" customWidth="1"/>
    <col min="9989" max="9989" width="0" style="1" hidden="1" customWidth="1"/>
    <col min="9990" max="9992" width="14.5703125" style="1" bestFit="1" customWidth="1"/>
    <col min="9993" max="9994" width="22.42578125" style="1" customWidth="1"/>
    <col min="9995" max="10241" width="9.140625" style="1"/>
    <col min="10242" max="10242" width="9.28515625" style="1" bestFit="1" customWidth="1"/>
    <col min="10243" max="10243" width="6.5703125" style="1" customWidth="1"/>
    <col min="10244" max="10244" width="62.5703125" style="1" customWidth="1"/>
    <col min="10245" max="10245" width="0" style="1" hidden="1" customWidth="1"/>
    <col min="10246" max="10248" width="14.5703125" style="1" bestFit="1" customWidth="1"/>
    <col min="10249" max="10250" width="22.42578125" style="1" customWidth="1"/>
    <col min="10251" max="10497" width="9.140625" style="1"/>
    <col min="10498" max="10498" width="9.28515625" style="1" bestFit="1" customWidth="1"/>
    <col min="10499" max="10499" width="6.5703125" style="1" customWidth="1"/>
    <col min="10500" max="10500" width="62.5703125" style="1" customWidth="1"/>
    <col min="10501" max="10501" width="0" style="1" hidden="1" customWidth="1"/>
    <col min="10502" max="10504" width="14.5703125" style="1" bestFit="1" customWidth="1"/>
    <col min="10505" max="10506" width="22.42578125" style="1" customWidth="1"/>
    <col min="10507" max="10753" width="9.140625" style="1"/>
    <col min="10754" max="10754" width="9.28515625" style="1" bestFit="1" customWidth="1"/>
    <col min="10755" max="10755" width="6.5703125" style="1" customWidth="1"/>
    <col min="10756" max="10756" width="62.5703125" style="1" customWidth="1"/>
    <col min="10757" max="10757" width="0" style="1" hidden="1" customWidth="1"/>
    <col min="10758" max="10760" width="14.5703125" style="1" bestFit="1" customWidth="1"/>
    <col min="10761" max="10762" width="22.42578125" style="1" customWidth="1"/>
    <col min="10763" max="11009" width="9.140625" style="1"/>
    <col min="11010" max="11010" width="9.28515625" style="1" bestFit="1" customWidth="1"/>
    <col min="11011" max="11011" width="6.5703125" style="1" customWidth="1"/>
    <col min="11012" max="11012" width="62.5703125" style="1" customWidth="1"/>
    <col min="11013" max="11013" width="0" style="1" hidden="1" customWidth="1"/>
    <col min="11014" max="11016" width="14.5703125" style="1" bestFit="1" customWidth="1"/>
    <col min="11017" max="11018" width="22.42578125" style="1" customWidth="1"/>
    <col min="11019" max="11265" width="9.140625" style="1"/>
    <col min="11266" max="11266" width="9.28515625" style="1" bestFit="1" customWidth="1"/>
    <col min="11267" max="11267" width="6.5703125" style="1" customWidth="1"/>
    <col min="11268" max="11268" width="62.5703125" style="1" customWidth="1"/>
    <col min="11269" max="11269" width="0" style="1" hidden="1" customWidth="1"/>
    <col min="11270" max="11272" width="14.5703125" style="1" bestFit="1" customWidth="1"/>
    <col min="11273" max="11274" width="22.42578125" style="1" customWidth="1"/>
    <col min="11275" max="11521" width="9.140625" style="1"/>
    <col min="11522" max="11522" width="9.28515625" style="1" bestFit="1" customWidth="1"/>
    <col min="11523" max="11523" width="6.5703125" style="1" customWidth="1"/>
    <col min="11524" max="11524" width="62.5703125" style="1" customWidth="1"/>
    <col min="11525" max="11525" width="0" style="1" hidden="1" customWidth="1"/>
    <col min="11526" max="11528" width="14.5703125" style="1" bestFit="1" customWidth="1"/>
    <col min="11529" max="11530" width="22.42578125" style="1" customWidth="1"/>
    <col min="11531" max="11777" width="9.140625" style="1"/>
    <col min="11778" max="11778" width="9.28515625" style="1" bestFit="1" customWidth="1"/>
    <col min="11779" max="11779" width="6.5703125" style="1" customWidth="1"/>
    <col min="11780" max="11780" width="62.5703125" style="1" customWidth="1"/>
    <col min="11781" max="11781" width="0" style="1" hidden="1" customWidth="1"/>
    <col min="11782" max="11784" width="14.5703125" style="1" bestFit="1" customWidth="1"/>
    <col min="11785" max="11786" width="22.42578125" style="1" customWidth="1"/>
    <col min="11787" max="12033" width="9.140625" style="1"/>
    <col min="12034" max="12034" width="9.28515625" style="1" bestFit="1" customWidth="1"/>
    <col min="12035" max="12035" width="6.5703125" style="1" customWidth="1"/>
    <col min="12036" max="12036" width="62.5703125" style="1" customWidth="1"/>
    <col min="12037" max="12037" width="0" style="1" hidden="1" customWidth="1"/>
    <col min="12038" max="12040" width="14.5703125" style="1" bestFit="1" customWidth="1"/>
    <col min="12041" max="12042" width="22.42578125" style="1" customWidth="1"/>
    <col min="12043" max="12289" width="9.140625" style="1"/>
    <col min="12290" max="12290" width="9.28515625" style="1" bestFit="1" customWidth="1"/>
    <col min="12291" max="12291" width="6.5703125" style="1" customWidth="1"/>
    <col min="12292" max="12292" width="62.5703125" style="1" customWidth="1"/>
    <col min="12293" max="12293" width="0" style="1" hidden="1" customWidth="1"/>
    <col min="12294" max="12296" width="14.5703125" style="1" bestFit="1" customWidth="1"/>
    <col min="12297" max="12298" width="22.42578125" style="1" customWidth="1"/>
    <col min="12299" max="12545" width="9.140625" style="1"/>
    <col min="12546" max="12546" width="9.28515625" style="1" bestFit="1" customWidth="1"/>
    <col min="12547" max="12547" width="6.5703125" style="1" customWidth="1"/>
    <col min="12548" max="12548" width="62.5703125" style="1" customWidth="1"/>
    <col min="12549" max="12549" width="0" style="1" hidden="1" customWidth="1"/>
    <col min="12550" max="12552" width="14.5703125" style="1" bestFit="1" customWidth="1"/>
    <col min="12553" max="12554" width="22.42578125" style="1" customWidth="1"/>
    <col min="12555" max="12801" width="9.140625" style="1"/>
    <col min="12802" max="12802" width="9.28515625" style="1" bestFit="1" customWidth="1"/>
    <col min="12803" max="12803" width="6.5703125" style="1" customWidth="1"/>
    <col min="12804" max="12804" width="62.5703125" style="1" customWidth="1"/>
    <col min="12805" max="12805" width="0" style="1" hidden="1" customWidth="1"/>
    <col min="12806" max="12808" width="14.5703125" style="1" bestFit="1" customWidth="1"/>
    <col min="12809" max="12810" width="22.42578125" style="1" customWidth="1"/>
    <col min="12811" max="13057" width="9.140625" style="1"/>
    <col min="13058" max="13058" width="9.28515625" style="1" bestFit="1" customWidth="1"/>
    <col min="13059" max="13059" width="6.5703125" style="1" customWidth="1"/>
    <col min="13060" max="13060" width="62.5703125" style="1" customWidth="1"/>
    <col min="13061" max="13061" width="0" style="1" hidden="1" customWidth="1"/>
    <col min="13062" max="13064" width="14.5703125" style="1" bestFit="1" customWidth="1"/>
    <col min="13065" max="13066" width="22.42578125" style="1" customWidth="1"/>
    <col min="13067" max="13313" width="9.140625" style="1"/>
    <col min="13314" max="13314" width="9.28515625" style="1" bestFit="1" customWidth="1"/>
    <col min="13315" max="13315" width="6.5703125" style="1" customWidth="1"/>
    <col min="13316" max="13316" width="62.5703125" style="1" customWidth="1"/>
    <col min="13317" max="13317" width="0" style="1" hidden="1" customWidth="1"/>
    <col min="13318" max="13320" width="14.5703125" style="1" bestFit="1" customWidth="1"/>
    <col min="13321" max="13322" width="22.42578125" style="1" customWidth="1"/>
    <col min="13323" max="13569" width="9.140625" style="1"/>
    <col min="13570" max="13570" width="9.28515625" style="1" bestFit="1" customWidth="1"/>
    <col min="13571" max="13571" width="6.5703125" style="1" customWidth="1"/>
    <col min="13572" max="13572" width="62.5703125" style="1" customWidth="1"/>
    <col min="13573" max="13573" width="0" style="1" hidden="1" customWidth="1"/>
    <col min="13574" max="13576" width="14.5703125" style="1" bestFit="1" customWidth="1"/>
    <col min="13577" max="13578" width="22.42578125" style="1" customWidth="1"/>
    <col min="13579" max="13825" width="9.140625" style="1"/>
    <col min="13826" max="13826" width="9.28515625" style="1" bestFit="1" customWidth="1"/>
    <col min="13827" max="13827" width="6.5703125" style="1" customWidth="1"/>
    <col min="13828" max="13828" width="62.5703125" style="1" customWidth="1"/>
    <col min="13829" max="13829" width="0" style="1" hidden="1" customWidth="1"/>
    <col min="13830" max="13832" width="14.5703125" style="1" bestFit="1" customWidth="1"/>
    <col min="13833" max="13834" width="22.42578125" style="1" customWidth="1"/>
    <col min="13835" max="14081" width="9.140625" style="1"/>
    <col min="14082" max="14082" width="9.28515625" style="1" bestFit="1" customWidth="1"/>
    <col min="14083" max="14083" width="6.5703125" style="1" customWidth="1"/>
    <col min="14084" max="14084" width="62.5703125" style="1" customWidth="1"/>
    <col min="14085" max="14085" width="0" style="1" hidden="1" customWidth="1"/>
    <col min="14086" max="14088" width="14.5703125" style="1" bestFit="1" customWidth="1"/>
    <col min="14089" max="14090" width="22.42578125" style="1" customWidth="1"/>
    <col min="14091" max="14337" width="9.140625" style="1"/>
    <col min="14338" max="14338" width="9.28515625" style="1" bestFit="1" customWidth="1"/>
    <col min="14339" max="14339" width="6.5703125" style="1" customWidth="1"/>
    <col min="14340" max="14340" width="62.5703125" style="1" customWidth="1"/>
    <col min="14341" max="14341" width="0" style="1" hidden="1" customWidth="1"/>
    <col min="14342" max="14344" width="14.5703125" style="1" bestFit="1" customWidth="1"/>
    <col min="14345" max="14346" width="22.42578125" style="1" customWidth="1"/>
    <col min="14347" max="14593" width="9.140625" style="1"/>
    <col min="14594" max="14594" width="9.28515625" style="1" bestFit="1" customWidth="1"/>
    <col min="14595" max="14595" width="6.5703125" style="1" customWidth="1"/>
    <col min="14596" max="14596" width="62.5703125" style="1" customWidth="1"/>
    <col min="14597" max="14597" width="0" style="1" hidden="1" customWidth="1"/>
    <col min="14598" max="14600" width="14.5703125" style="1" bestFit="1" customWidth="1"/>
    <col min="14601" max="14602" width="22.42578125" style="1" customWidth="1"/>
    <col min="14603" max="14849" width="9.140625" style="1"/>
    <col min="14850" max="14850" width="9.28515625" style="1" bestFit="1" customWidth="1"/>
    <col min="14851" max="14851" width="6.5703125" style="1" customWidth="1"/>
    <col min="14852" max="14852" width="62.5703125" style="1" customWidth="1"/>
    <col min="14853" max="14853" width="0" style="1" hidden="1" customWidth="1"/>
    <col min="14854" max="14856" width="14.5703125" style="1" bestFit="1" customWidth="1"/>
    <col min="14857" max="14858" width="22.42578125" style="1" customWidth="1"/>
    <col min="14859" max="15105" width="9.140625" style="1"/>
    <col min="15106" max="15106" width="9.28515625" style="1" bestFit="1" customWidth="1"/>
    <col min="15107" max="15107" width="6.5703125" style="1" customWidth="1"/>
    <col min="15108" max="15108" width="62.5703125" style="1" customWidth="1"/>
    <col min="15109" max="15109" width="0" style="1" hidden="1" customWidth="1"/>
    <col min="15110" max="15112" width="14.5703125" style="1" bestFit="1" customWidth="1"/>
    <col min="15113" max="15114" width="22.42578125" style="1" customWidth="1"/>
    <col min="15115" max="15361" width="9.140625" style="1"/>
    <col min="15362" max="15362" width="9.28515625" style="1" bestFit="1" customWidth="1"/>
    <col min="15363" max="15363" width="6.5703125" style="1" customWidth="1"/>
    <col min="15364" max="15364" width="62.5703125" style="1" customWidth="1"/>
    <col min="15365" max="15365" width="0" style="1" hidden="1" customWidth="1"/>
    <col min="15366" max="15368" width="14.5703125" style="1" bestFit="1" customWidth="1"/>
    <col min="15369" max="15370" width="22.42578125" style="1" customWidth="1"/>
    <col min="15371" max="15617" width="9.140625" style="1"/>
    <col min="15618" max="15618" width="9.28515625" style="1" bestFit="1" customWidth="1"/>
    <col min="15619" max="15619" width="6.5703125" style="1" customWidth="1"/>
    <col min="15620" max="15620" width="62.5703125" style="1" customWidth="1"/>
    <col min="15621" max="15621" width="0" style="1" hidden="1" customWidth="1"/>
    <col min="15622" max="15624" width="14.5703125" style="1" bestFit="1" customWidth="1"/>
    <col min="15625" max="15626" width="22.42578125" style="1" customWidth="1"/>
    <col min="15627" max="15873" width="9.140625" style="1"/>
    <col min="15874" max="15874" width="9.28515625" style="1" bestFit="1" customWidth="1"/>
    <col min="15875" max="15875" width="6.5703125" style="1" customWidth="1"/>
    <col min="15876" max="15876" width="62.5703125" style="1" customWidth="1"/>
    <col min="15877" max="15877" width="0" style="1" hidden="1" customWidth="1"/>
    <col min="15878" max="15880" width="14.5703125" style="1" bestFit="1" customWidth="1"/>
    <col min="15881" max="15882" width="22.42578125" style="1" customWidth="1"/>
    <col min="15883" max="16129" width="9.140625" style="1"/>
    <col min="16130" max="16130" width="9.28515625" style="1" bestFit="1" customWidth="1"/>
    <col min="16131" max="16131" width="6.5703125" style="1" customWidth="1"/>
    <col min="16132" max="16132" width="62.5703125" style="1" customWidth="1"/>
    <col min="16133" max="16133" width="0" style="1" hidden="1" customWidth="1"/>
    <col min="16134" max="16136" width="14.5703125" style="1" bestFit="1" customWidth="1"/>
    <col min="16137" max="16138" width="22.42578125" style="1" customWidth="1"/>
    <col min="16139" max="16384" width="9.140625" style="1"/>
  </cols>
  <sheetData>
    <row r="1" spans="1:8" ht="25.5" customHeight="1" x14ac:dyDescent="0.2">
      <c r="A1" s="85" t="s">
        <v>107</v>
      </c>
      <c r="B1" s="86"/>
      <c r="C1" s="86"/>
      <c r="D1" s="86"/>
      <c r="E1" s="86"/>
      <c r="F1" s="86"/>
      <c r="G1" s="86"/>
      <c r="H1" s="87"/>
    </row>
    <row r="2" spans="1:8" ht="24" customHeight="1" thickBot="1" x14ac:dyDescent="0.25">
      <c r="A2" s="2"/>
      <c r="B2" s="61"/>
      <c r="C2" s="61"/>
      <c r="D2" s="62"/>
      <c r="E2" s="79"/>
      <c r="F2" s="63"/>
      <c r="G2" s="63"/>
      <c r="H2" s="3"/>
    </row>
    <row r="3" spans="1:8" ht="13.5" thickBot="1" x14ac:dyDescent="0.25">
      <c r="A3" s="4" t="s">
        <v>0</v>
      </c>
      <c r="B3" s="64"/>
      <c r="C3" s="64"/>
      <c r="D3" s="4" t="s">
        <v>1</v>
      </c>
      <c r="E3" s="5" t="s">
        <v>2</v>
      </c>
      <c r="F3" s="5" t="s">
        <v>2</v>
      </c>
      <c r="G3" s="5" t="s">
        <v>2</v>
      </c>
      <c r="H3" s="5" t="s">
        <v>2</v>
      </c>
    </row>
    <row r="4" spans="1:8" ht="26.25" thickBot="1" x14ac:dyDescent="0.25">
      <c r="A4" s="6"/>
      <c r="B4" s="64"/>
      <c r="C4" s="64"/>
      <c r="D4" s="64"/>
      <c r="E4" s="7" t="s">
        <v>3</v>
      </c>
      <c r="F4" s="7" t="s">
        <v>4</v>
      </c>
      <c r="G4" s="7" t="s">
        <v>5</v>
      </c>
      <c r="H4" s="7" t="s">
        <v>6</v>
      </c>
    </row>
    <row r="5" spans="1:8" x14ac:dyDescent="0.2">
      <c r="A5" s="6"/>
      <c r="B5" s="65">
        <v>1</v>
      </c>
      <c r="C5" s="64"/>
      <c r="D5" s="65" t="s">
        <v>7</v>
      </c>
      <c r="E5" s="8"/>
      <c r="F5" s="66"/>
      <c r="G5" s="66"/>
      <c r="H5" s="10"/>
    </row>
    <row r="6" spans="1:8" x14ac:dyDescent="0.2">
      <c r="A6" s="6"/>
      <c r="B6" s="64"/>
      <c r="C6" s="64"/>
      <c r="D6" s="64"/>
      <c r="E6" s="11"/>
      <c r="F6" s="66"/>
      <c r="G6" s="66"/>
      <c r="H6" s="10"/>
    </row>
    <row r="7" spans="1:8" x14ac:dyDescent="0.2">
      <c r="A7" s="6"/>
      <c r="B7" s="64" t="s">
        <v>8</v>
      </c>
      <c r="C7" s="64"/>
      <c r="D7" s="64" t="s">
        <v>9</v>
      </c>
      <c r="E7" s="12"/>
      <c r="F7" s="13"/>
      <c r="G7" s="14"/>
      <c r="H7" s="15"/>
    </row>
    <row r="8" spans="1:8" x14ac:dyDescent="0.2">
      <c r="A8" s="6"/>
      <c r="B8" s="64" t="s">
        <v>10</v>
      </c>
      <c r="C8" s="64"/>
      <c r="D8" s="64" t="s">
        <v>11</v>
      </c>
      <c r="E8" s="12"/>
      <c r="F8" s="13"/>
      <c r="G8" s="14"/>
      <c r="H8" s="15"/>
    </row>
    <row r="9" spans="1:8" x14ac:dyDescent="0.2">
      <c r="A9" s="6"/>
      <c r="B9" s="64"/>
      <c r="C9" s="67" t="s">
        <v>12</v>
      </c>
      <c r="D9" s="64" t="s">
        <v>13</v>
      </c>
      <c r="E9" s="12"/>
      <c r="F9" s="13"/>
      <c r="G9" s="14"/>
      <c r="H9" s="15"/>
    </row>
    <row r="10" spans="1:8" x14ac:dyDescent="0.2">
      <c r="A10" s="6"/>
      <c r="B10" s="64"/>
      <c r="C10" s="67" t="s">
        <v>14</v>
      </c>
      <c r="D10" s="64" t="s">
        <v>15</v>
      </c>
      <c r="E10" s="12"/>
      <c r="F10" s="13"/>
      <c r="G10" s="14"/>
      <c r="H10" s="15"/>
    </row>
    <row r="11" spans="1:8" x14ac:dyDescent="0.2">
      <c r="A11" s="6"/>
      <c r="B11" s="64"/>
      <c r="C11" s="67" t="s">
        <v>16</v>
      </c>
      <c r="D11" s="64" t="s">
        <v>17</v>
      </c>
      <c r="E11" s="12"/>
      <c r="F11" s="13"/>
      <c r="G11" s="14"/>
      <c r="H11" s="15"/>
    </row>
    <row r="12" spans="1:8" x14ac:dyDescent="0.2">
      <c r="A12" s="6"/>
      <c r="B12" s="64"/>
      <c r="C12" s="67" t="s">
        <v>18</v>
      </c>
      <c r="D12" s="64" t="s">
        <v>19</v>
      </c>
      <c r="E12" s="12"/>
      <c r="F12" s="13"/>
      <c r="G12" s="14"/>
      <c r="H12" s="15"/>
    </row>
    <row r="13" spans="1:8" x14ac:dyDescent="0.2">
      <c r="A13" s="6"/>
      <c r="B13" s="64"/>
      <c r="C13" s="64"/>
      <c r="D13" s="64"/>
      <c r="E13" s="13"/>
      <c r="F13" s="16"/>
      <c r="G13" s="16"/>
      <c r="H13" s="17"/>
    </row>
    <row r="14" spans="1:8" x14ac:dyDescent="0.2">
      <c r="A14" s="6"/>
      <c r="B14" s="64" t="s">
        <v>20</v>
      </c>
      <c r="C14" s="64"/>
      <c r="D14" s="64" t="s">
        <v>21</v>
      </c>
      <c r="E14" s="18">
        <f>SUM(E16:E19)</f>
        <v>4309671</v>
      </c>
      <c r="F14" s="19">
        <f>SUM(F16:F19)</f>
        <v>5450391</v>
      </c>
      <c r="G14" s="19">
        <f>SUM(G16:G19)</f>
        <v>7973198.75</v>
      </c>
      <c r="H14" s="20">
        <f>H16+H17+H18+H19+1</f>
        <v>4022979.6399999997</v>
      </c>
    </row>
    <row r="15" spans="1:8" x14ac:dyDescent="0.2">
      <c r="A15" s="6"/>
      <c r="B15" s="64"/>
      <c r="C15" s="64"/>
      <c r="D15" s="64"/>
      <c r="E15" s="13"/>
      <c r="F15" s="16"/>
      <c r="G15" s="16"/>
      <c r="H15" s="17"/>
    </row>
    <row r="16" spans="1:8" x14ac:dyDescent="0.2">
      <c r="A16" s="6"/>
      <c r="B16" s="64"/>
      <c r="C16" s="64" t="s">
        <v>22</v>
      </c>
      <c r="D16" s="64" t="s">
        <v>23</v>
      </c>
      <c r="E16" s="21">
        <v>46943</v>
      </c>
      <c r="F16" s="22">
        <v>123383</v>
      </c>
      <c r="G16" s="22">
        <f>'[4]Riconciliazione Revisori 20'!C12</f>
        <v>42341.5985</v>
      </c>
      <c r="H16" s="23">
        <f>'[4]Riconciliazione Revisori 21'!C11</f>
        <v>31947.8115</v>
      </c>
    </row>
    <row r="17" spans="1:10" x14ac:dyDescent="0.2">
      <c r="A17" s="6"/>
      <c r="B17" s="64"/>
      <c r="C17" s="64" t="s">
        <v>24</v>
      </c>
      <c r="D17" s="64" t="s">
        <v>25</v>
      </c>
      <c r="E17" s="21">
        <v>731047</v>
      </c>
      <c r="F17" s="22">
        <v>891882</v>
      </c>
      <c r="G17" s="22">
        <f>'[4]Riconciliazione Revisori 20'!F12</f>
        <v>2186600.0515000001</v>
      </c>
      <c r="H17" s="23">
        <f>'[4]Riconciliazione Revisori 21'!F11</f>
        <v>215370</v>
      </c>
    </row>
    <row r="18" spans="1:10" x14ac:dyDescent="0.2">
      <c r="A18" s="6"/>
      <c r="B18" s="64"/>
      <c r="C18" s="64" t="s">
        <v>26</v>
      </c>
      <c r="D18" s="64" t="s">
        <v>27</v>
      </c>
      <c r="E18" s="21">
        <v>2228960</v>
      </c>
      <c r="F18" s="22">
        <v>2559017</v>
      </c>
      <c r="G18" s="22">
        <f>'[4]Riconciliazione Revisori 20'!E12</f>
        <v>3976856.3914999999</v>
      </c>
      <c r="H18" s="23">
        <f>'[4]Riconciliazione Revisori 21'!E11</f>
        <v>2227042.2484999998</v>
      </c>
    </row>
    <row r="19" spans="1:10" x14ac:dyDescent="0.2">
      <c r="A19" s="6"/>
      <c r="B19" s="64"/>
      <c r="C19" s="64" t="s">
        <v>28</v>
      </c>
      <c r="D19" s="64" t="s">
        <v>29</v>
      </c>
      <c r="E19" s="21">
        <v>1302721</v>
      </c>
      <c r="F19" s="22">
        <v>1876109</v>
      </c>
      <c r="G19" s="22">
        <f>'[4]Riconciliazione Revisori 20'!D12</f>
        <v>1767400.7084999999</v>
      </c>
      <c r="H19" s="23">
        <f>'[4]Riconciliazione Revisori 21'!D11</f>
        <v>1548618.58</v>
      </c>
    </row>
    <row r="20" spans="1:10" x14ac:dyDescent="0.2">
      <c r="A20" s="6"/>
      <c r="B20" s="64"/>
      <c r="C20" s="64"/>
      <c r="D20" s="64"/>
      <c r="E20" s="24"/>
      <c r="F20" s="25"/>
      <c r="G20" s="25"/>
      <c r="H20" s="26"/>
    </row>
    <row r="21" spans="1:10" x14ac:dyDescent="0.2">
      <c r="A21" s="6"/>
      <c r="B21" s="64" t="s">
        <v>30</v>
      </c>
      <c r="C21" s="64"/>
      <c r="D21" s="64" t="s">
        <v>31</v>
      </c>
      <c r="E21" s="27">
        <v>38086</v>
      </c>
      <c r="F21" s="22">
        <v>125739</v>
      </c>
      <c r="G21" s="22">
        <f>'[4]Riconciliazione Revisori 20'!G12</f>
        <v>46363.25</v>
      </c>
      <c r="H21" s="23">
        <f>'[4]Riconciliazione Revisori 21'!G11</f>
        <v>55530.5</v>
      </c>
      <c r="J21" s="45">
        <f>F37-F78</f>
        <v>190019</v>
      </c>
    </row>
    <row r="22" spans="1:10" x14ac:dyDescent="0.2">
      <c r="A22" s="6"/>
      <c r="B22" s="64"/>
      <c r="C22" s="64"/>
      <c r="D22" s="64"/>
      <c r="E22" s="24"/>
      <c r="F22" s="25"/>
      <c r="G22" s="25"/>
      <c r="H22" s="26"/>
    </row>
    <row r="23" spans="1:10" x14ac:dyDescent="0.2">
      <c r="A23" s="6"/>
      <c r="B23" s="64" t="s">
        <v>32</v>
      </c>
      <c r="C23" s="64"/>
      <c r="D23" s="64" t="s">
        <v>33</v>
      </c>
      <c r="E23" s="27"/>
      <c r="F23" s="22"/>
      <c r="G23" s="22"/>
      <c r="H23" s="23"/>
    </row>
    <row r="24" spans="1:10" x14ac:dyDescent="0.2">
      <c r="A24" s="6"/>
      <c r="B24" s="64"/>
      <c r="C24" s="64"/>
      <c r="D24" s="64"/>
      <c r="E24" s="24"/>
      <c r="F24" s="25"/>
      <c r="G24" s="25"/>
      <c r="H24" s="26"/>
    </row>
    <row r="25" spans="1:10" x14ac:dyDescent="0.2">
      <c r="A25" s="6"/>
      <c r="B25" s="64" t="s">
        <v>34</v>
      </c>
      <c r="C25" s="64"/>
      <c r="D25" s="64" t="s">
        <v>35</v>
      </c>
      <c r="E25" s="18">
        <v>57915</v>
      </c>
      <c r="F25" s="19">
        <v>37667</v>
      </c>
      <c r="G25" s="19">
        <f>'[4]Preventivo 2021 - 2023'!I22+'[4]Preventivo 2021 - 2023'!I20</f>
        <v>18422.216799999998</v>
      </c>
      <c r="H25" s="20">
        <f>'[4]Riconciliazione Revisori 21'!I11</f>
        <v>20422</v>
      </c>
    </row>
    <row r="26" spans="1:10" x14ac:dyDescent="0.2">
      <c r="A26" s="6"/>
      <c r="B26" s="64"/>
      <c r="C26" s="64"/>
      <c r="D26" s="64"/>
      <c r="E26" s="24"/>
      <c r="F26" s="25"/>
      <c r="G26" s="25"/>
      <c r="H26" s="26"/>
    </row>
    <row r="27" spans="1:10" ht="25.5" x14ac:dyDescent="0.2">
      <c r="A27" s="6"/>
      <c r="B27" s="65">
        <v>2</v>
      </c>
      <c r="C27" s="68"/>
      <c r="D27" s="69" t="s">
        <v>36</v>
      </c>
      <c r="E27" s="27"/>
      <c r="F27" s="22"/>
      <c r="G27" s="22"/>
      <c r="H27" s="23"/>
    </row>
    <row r="28" spans="1:10" x14ac:dyDescent="0.2">
      <c r="A28" s="6"/>
      <c r="B28" s="64"/>
      <c r="C28" s="64"/>
      <c r="D28" s="64"/>
      <c r="E28" s="24"/>
      <c r="F28" s="25"/>
      <c r="G28" s="25"/>
      <c r="H28" s="26"/>
    </row>
    <row r="29" spans="1:10" x14ac:dyDescent="0.2">
      <c r="A29" s="6"/>
      <c r="B29" s="65">
        <v>3</v>
      </c>
      <c r="C29" s="64"/>
      <c r="D29" s="69" t="s">
        <v>37</v>
      </c>
      <c r="E29" s="27"/>
      <c r="F29" s="22"/>
      <c r="G29" s="22"/>
      <c r="H29" s="23"/>
    </row>
    <row r="30" spans="1:10" x14ac:dyDescent="0.2">
      <c r="A30" s="6"/>
      <c r="B30" s="64"/>
      <c r="C30" s="64"/>
      <c r="D30" s="64"/>
      <c r="E30" s="24"/>
      <c r="F30" s="25"/>
      <c r="G30" s="25"/>
      <c r="H30" s="26"/>
    </row>
    <row r="31" spans="1:10" x14ac:dyDescent="0.2">
      <c r="A31" s="6"/>
      <c r="B31" s="65">
        <v>4</v>
      </c>
      <c r="C31" s="64"/>
      <c r="D31" s="65" t="s">
        <v>38</v>
      </c>
      <c r="E31" s="27"/>
      <c r="F31" s="22"/>
      <c r="G31" s="22"/>
      <c r="H31" s="23"/>
    </row>
    <row r="32" spans="1:10" x14ac:dyDescent="0.2">
      <c r="A32" s="6"/>
      <c r="B32" s="64"/>
      <c r="C32" s="64"/>
      <c r="D32" s="64"/>
      <c r="E32" s="24"/>
      <c r="F32" s="25"/>
      <c r="G32" s="25"/>
      <c r="H32" s="26"/>
    </row>
    <row r="33" spans="1:9" x14ac:dyDescent="0.2">
      <c r="A33" s="6"/>
      <c r="B33" s="65">
        <v>5</v>
      </c>
      <c r="C33" s="64"/>
      <c r="D33" s="65" t="s">
        <v>39</v>
      </c>
      <c r="E33" s="18">
        <f>SUM(E34:E35)</f>
        <v>103891</v>
      </c>
      <c r="F33" s="28">
        <f>F35</f>
        <v>152405</v>
      </c>
      <c r="G33" s="18">
        <f>G35</f>
        <v>114297</v>
      </c>
      <c r="H33" s="29">
        <f>H35</f>
        <v>111297</v>
      </c>
    </row>
    <row r="34" spans="1:9" x14ac:dyDescent="0.2">
      <c r="A34" s="6"/>
      <c r="B34" s="64"/>
      <c r="C34" s="67" t="s">
        <v>8</v>
      </c>
      <c r="D34" s="70" t="s">
        <v>40</v>
      </c>
      <c r="E34" s="27"/>
      <c r="F34" s="22"/>
      <c r="G34" s="22"/>
      <c r="H34" s="23"/>
    </row>
    <row r="35" spans="1:9" x14ac:dyDescent="0.2">
      <c r="A35" s="6"/>
      <c r="B35" s="64"/>
      <c r="C35" s="67" t="s">
        <v>10</v>
      </c>
      <c r="D35" s="64" t="s">
        <v>41</v>
      </c>
      <c r="E35" s="27">
        <v>103891</v>
      </c>
      <c r="F35" s="22">
        <v>152405</v>
      </c>
      <c r="G35" s="22">
        <f>'[4]Riconciliazione Revisori 20'!H12</f>
        <v>114297</v>
      </c>
      <c r="H35" s="23">
        <f>'[4]Riconciliazione Revisori 21'!H11</f>
        <v>111297</v>
      </c>
    </row>
    <row r="36" spans="1:9" ht="13.5" thickBot="1" x14ac:dyDescent="0.25">
      <c r="A36" s="6"/>
      <c r="B36" s="64"/>
      <c r="C36" s="64"/>
      <c r="D36" s="64"/>
      <c r="E36" s="30"/>
      <c r="F36" s="16"/>
      <c r="G36" s="16"/>
      <c r="H36" s="17"/>
    </row>
    <row r="37" spans="1:9" ht="13.5" thickBot="1" x14ac:dyDescent="0.25">
      <c r="A37" s="6"/>
      <c r="B37" s="64"/>
      <c r="C37" s="64"/>
      <c r="D37" s="31" t="s">
        <v>42</v>
      </c>
      <c r="E37" s="32">
        <f>E33+E25+E21+E14</f>
        <v>4509563</v>
      </c>
      <c r="F37" s="32">
        <f>F33+F25+F14+F21+1</f>
        <v>5766203</v>
      </c>
      <c r="G37" s="32">
        <f>G33+G25+G14+1+G21</f>
        <v>8152282.2167999996</v>
      </c>
      <c r="H37" s="33">
        <f>H33+H25+H14+H21</f>
        <v>4210229.1399999997</v>
      </c>
    </row>
    <row r="38" spans="1:9" ht="13.5" thickBot="1" x14ac:dyDescent="0.25">
      <c r="A38" s="6"/>
      <c r="B38" s="64"/>
      <c r="C38" s="64"/>
      <c r="D38" s="64"/>
      <c r="E38" s="34"/>
      <c r="F38" s="16"/>
      <c r="G38" s="16"/>
      <c r="H38" s="17"/>
    </row>
    <row r="39" spans="1:9" ht="13.5" thickBot="1" x14ac:dyDescent="0.25">
      <c r="A39" s="4" t="s">
        <v>43</v>
      </c>
      <c r="B39" s="64"/>
      <c r="C39" s="64"/>
      <c r="D39" s="4" t="s">
        <v>44</v>
      </c>
      <c r="E39" s="16"/>
      <c r="F39" s="16"/>
      <c r="G39" s="16"/>
      <c r="H39" s="17"/>
    </row>
    <row r="40" spans="1:9" x14ac:dyDescent="0.2">
      <c r="A40" s="6"/>
      <c r="B40" s="64"/>
      <c r="C40" s="64"/>
      <c r="D40" s="64"/>
      <c r="E40" s="35"/>
      <c r="F40" s="16"/>
      <c r="G40" s="16"/>
      <c r="H40" s="17"/>
    </row>
    <row r="41" spans="1:9" x14ac:dyDescent="0.2">
      <c r="A41" s="6"/>
      <c r="B41" s="65">
        <v>6</v>
      </c>
      <c r="C41" s="64"/>
      <c r="D41" s="71" t="s">
        <v>45</v>
      </c>
      <c r="E41" s="12"/>
      <c r="F41" s="14">
        <v>2009</v>
      </c>
      <c r="G41" s="14">
        <v>3000</v>
      </c>
      <c r="H41" s="15">
        <v>3000</v>
      </c>
    </row>
    <row r="42" spans="1:9" x14ac:dyDescent="0.2">
      <c r="A42" s="6"/>
      <c r="B42" s="64"/>
      <c r="C42" s="64"/>
      <c r="D42" s="64"/>
      <c r="E42" s="13"/>
      <c r="F42" s="16"/>
      <c r="G42" s="16"/>
      <c r="H42" s="17"/>
    </row>
    <row r="43" spans="1:9" x14ac:dyDescent="0.2">
      <c r="A43" s="6"/>
      <c r="B43" s="65">
        <v>7</v>
      </c>
      <c r="C43" s="64"/>
      <c r="D43" s="65" t="s">
        <v>46</v>
      </c>
      <c r="E43" s="28">
        <f>SUM(E45:E48)</f>
        <v>2489566</v>
      </c>
      <c r="F43" s="36">
        <f>SUM(F45:F48)</f>
        <v>3859222</v>
      </c>
      <c r="G43" s="36">
        <f>SUM(G45:G48)</f>
        <v>6314808.4523999998</v>
      </c>
      <c r="H43" s="29">
        <f>SUM(H45:H48)</f>
        <v>2419729.0794200003</v>
      </c>
    </row>
    <row r="44" spans="1:9" x14ac:dyDescent="0.2">
      <c r="A44" s="6"/>
      <c r="B44" s="64"/>
      <c r="C44" s="64"/>
      <c r="D44" s="64"/>
      <c r="E44" s="24"/>
      <c r="F44" s="25"/>
      <c r="G44" s="25"/>
      <c r="H44" s="26"/>
    </row>
    <row r="45" spans="1:9" x14ac:dyDescent="0.2">
      <c r="A45" s="6"/>
      <c r="B45" s="64"/>
      <c r="C45" s="64" t="s">
        <v>8</v>
      </c>
      <c r="D45" s="64" t="s">
        <v>47</v>
      </c>
      <c r="E45" s="21">
        <v>1236313</v>
      </c>
      <c r="F45" s="27">
        <v>2287859</v>
      </c>
      <c r="G45" s="22">
        <f>'[4]Preventivo 2021 - 2023'!I64</f>
        <v>6078808.4523999998</v>
      </c>
      <c r="H45" s="23">
        <f>'[4]Preventivo 2021 - 2023'!J64</f>
        <v>2168729.0794200003</v>
      </c>
      <c r="I45" s="37"/>
    </row>
    <row r="46" spans="1:9" x14ac:dyDescent="0.2">
      <c r="A46" s="6"/>
      <c r="B46" s="64"/>
      <c r="C46" s="64" t="s">
        <v>10</v>
      </c>
      <c r="D46" s="64" t="s">
        <v>48</v>
      </c>
      <c r="E46" s="21">
        <v>332132</v>
      </c>
      <c r="F46" s="27">
        <v>848527</v>
      </c>
      <c r="G46" s="22">
        <f>'[4]Preventivo 2021 - 2023'!I33+'[4]Preventivo 2021 - 2023'!I39-9000-59000</f>
        <v>157000</v>
      </c>
      <c r="H46" s="23">
        <f>'[4]Preventivo 2021 - 2023'!J33-59000+'[4]Preventivo 2021 - 2023'!J39-9000</f>
        <v>157000</v>
      </c>
      <c r="I46" s="37"/>
    </row>
    <row r="47" spans="1:9" x14ac:dyDescent="0.2">
      <c r="A47" s="6"/>
      <c r="B47" s="64"/>
      <c r="C47" s="64" t="s">
        <v>20</v>
      </c>
      <c r="D47" s="64" t="s">
        <v>49</v>
      </c>
      <c r="E47" s="21">
        <v>904968</v>
      </c>
      <c r="F47" s="27">
        <v>706527</v>
      </c>
      <c r="G47" s="22">
        <f>'[4]B1.3.1'!F8+'[4]B1.3.1'!F9+'[4]B1.3.1'!F10+'[4]B1.3.1'!F11</f>
        <v>59000</v>
      </c>
      <c r="H47" s="23">
        <f>'[4]B1.3.1'!F8+'[4]B1.3.1'!F9+'[4]B1.3.1'!F10+'[4]B1.3.1'!F11</f>
        <v>59000</v>
      </c>
      <c r="I47" s="37"/>
    </row>
    <row r="48" spans="1:9" x14ac:dyDescent="0.2">
      <c r="A48" s="6"/>
      <c r="B48" s="64"/>
      <c r="C48" s="64" t="s">
        <v>30</v>
      </c>
      <c r="D48" s="64" t="s">
        <v>50</v>
      </c>
      <c r="E48" s="21">
        <v>16153</v>
      </c>
      <c r="F48" s="27">
        <v>16309</v>
      </c>
      <c r="G48" s="22">
        <f>'[4]Preventivo 2021 - 2023'!I30</f>
        <v>20000</v>
      </c>
      <c r="H48" s="23">
        <f>'[4]B1.1'!D14</f>
        <v>35000</v>
      </c>
    </row>
    <row r="49" spans="1:8" x14ac:dyDescent="0.2">
      <c r="A49" s="6"/>
      <c r="B49" s="64"/>
      <c r="C49" s="64"/>
      <c r="D49" s="64"/>
      <c r="E49" s="13"/>
      <c r="F49" s="16"/>
      <c r="G49" s="16"/>
      <c r="H49" s="17"/>
    </row>
    <row r="50" spans="1:8" x14ac:dyDescent="0.2">
      <c r="A50" s="6"/>
      <c r="B50" s="65">
        <v>8</v>
      </c>
      <c r="C50" s="64"/>
      <c r="D50" s="65" t="s">
        <v>51</v>
      </c>
      <c r="E50" s="18">
        <v>123176</v>
      </c>
      <c r="F50" s="19">
        <v>105548</v>
      </c>
      <c r="G50" s="19">
        <f>'[4]Preventivo 2021 - 2023'!I34+9000</f>
        <v>107600</v>
      </c>
      <c r="H50" s="20">
        <f>98600+9000</f>
        <v>107600</v>
      </c>
    </row>
    <row r="51" spans="1:8" x14ac:dyDescent="0.2">
      <c r="A51" s="6"/>
      <c r="B51" s="64"/>
      <c r="C51" s="64"/>
      <c r="D51" s="64"/>
      <c r="E51" s="13"/>
      <c r="F51" s="16"/>
      <c r="G51" s="16"/>
      <c r="H51" s="17"/>
    </row>
    <row r="52" spans="1:8" x14ac:dyDescent="0.2">
      <c r="A52" s="6"/>
      <c r="B52" s="65">
        <v>9</v>
      </c>
      <c r="C52" s="64"/>
      <c r="D52" s="65" t="s">
        <v>52</v>
      </c>
      <c r="E52" s="28">
        <f>SUM(E53:E57)+1</f>
        <v>1947566</v>
      </c>
      <c r="F52" s="19">
        <f>SUM(F53:F57)</f>
        <v>1424886</v>
      </c>
      <c r="G52" s="19">
        <f>SUM(G53:G57)</f>
        <v>1465215</v>
      </c>
      <c r="H52" s="20">
        <f>SUM(H53:H57)</f>
        <v>1540000</v>
      </c>
    </row>
    <row r="53" spans="1:8" x14ac:dyDescent="0.2">
      <c r="A53" s="6"/>
      <c r="B53" s="64"/>
      <c r="C53" s="64" t="s">
        <v>8</v>
      </c>
      <c r="D53" s="64" t="s">
        <v>53</v>
      </c>
      <c r="E53" s="21">
        <v>1399937</v>
      </c>
      <c r="F53" s="38">
        <v>953629</v>
      </c>
      <c r="G53" s="39">
        <v>1032042</v>
      </c>
      <c r="H53" s="40">
        <f>[5]Foglio1!$B$7</f>
        <v>1087155</v>
      </c>
    </row>
    <row r="54" spans="1:8" x14ac:dyDescent="0.2">
      <c r="A54" s="6"/>
      <c r="B54" s="64"/>
      <c r="C54" s="64" t="s">
        <v>10</v>
      </c>
      <c r="D54" s="64" t="s">
        <v>54</v>
      </c>
      <c r="E54" s="21">
        <v>378582</v>
      </c>
      <c r="F54" s="38">
        <v>273236</v>
      </c>
      <c r="G54" s="39">
        <v>286327</v>
      </c>
      <c r="H54" s="40">
        <f>[5]Foglio1!$B$8</f>
        <v>300536</v>
      </c>
    </row>
    <row r="55" spans="1:8" x14ac:dyDescent="0.2">
      <c r="A55" s="6"/>
      <c r="B55" s="64"/>
      <c r="C55" s="64" t="s">
        <v>20</v>
      </c>
      <c r="D55" s="64" t="s">
        <v>55</v>
      </c>
      <c r="E55" s="21">
        <v>105284</v>
      </c>
      <c r="F55" s="38">
        <v>91841</v>
      </c>
      <c r="G55" s="39">
        <v>85246</v>
      </c>
      <c r="H55" s="40">
        <f>[5]Foglio1!$B$9</f>
        <v>90709</v>
      </c>
    </row>
    <row r="56" spans="1:8" x14ac:dyDescent="0.2">
      <c r="A56" s="6"/>
      <c r="B56" s="64"/>
      <c r="C56" s="64" t="s">
        <v>30</v>
      </c>
      <c r="D56" s="64" t="s">
        <v>56</v>
      </c>
      <c r="E56" s="21"/>
      <c r="F56" s="38">
        <v>0</v>
      </c>
      <c r="G56" s="39">
        <f>F56</f>
        <v>0</v>
      </c>
      <c r="H56" s="40"/>
    </row>
    <row r="57" spans="1:8" x14ac:dyDescent="0.2">
      <c r="A57" s="6"/>
      <c r="B57" s="64"/>
      <c r="C57" s="64" t="s">
        <v>32</v>
      </c>
      <c r="D57" s="64" t="s">
        <v>57</v>
      </c>
      <c r="E57" s="21">
        <v>63762</v>
      </c>
      <c r="F57" s="38">
        <v>106180</v>
      </c>
      <c r="G57" s="39">
        <v>61600</v>
      </c>
      <c r="H57" s="40">
        <v>61600</v>
      </c>
    </row>
    <row r="58" spans="1:8" x14ac:dyDescent="0.2">
      <c r="A58" s="6"/>
      <c r="B58" s="64"/>
      <c r="C58" s="64"/>
      <c r="D58" s="64"/>
      <c r="E58" s="64"/>
      <c r="F58" s="64"/>
      <c r="G58" s="64"/>
      <c r="H58" s="41"/>
    </row>
    <row r="59" spans="1:8" x14ac:dyDescent="0.2">
      <c r="A59" s="6"/>
      <c r="B59" s="65">
        <v>10</v>
      </c>
      <c r="C59" s="64"/>
      <c r="D59" s="65" t="s">
        <v>58</v>
      </c>
      <c r="E59" s="19">
        <f>E60+E61+E62</f>
        <v>181623</v>
      </c>
      <c r="F59" s="19">
        <f>SUM(F60:F61)</f>
        <v>14722</v>
      </c>
      <c r="G59" s="19">
        <f>G60+G61</f>
        <v>15000</v>
      </c>
      <c r="H59" s="42">
        <f>H60+H61</f>
        <v>12000</v>
      </c>
    </row>
    <row r="60" spans="1:8" x14ac:dyDescent="0.2">
      <c r="A60" s="6"/>
      <c r="B60" s="64"/>
      <c r="C60" s="64" t="s">
        <v>8</v>
      </c>
      <c r="D60" s="64" t="s">
        <v>59</v>
      </c>
      <c r="E60" s="21">
        <v>1761</v>
      </c>
      <c r="F60" s="22">
        <v>748</v>
      </c>
      <c r="G60" s="22">
        <v>3000</v>
      </c>
      <c r="H60" s="23">
        <v>3000</v>
      </c>
    </row>
    <row r="61" spans="1:8" x14ac:dyDescent="0.2">
      <c r="A61" s="6"/>
      <c r="B61" s="64"/>
      <c r="C61" s="64" t="s">
        <v>10</v>
      </c>
      <c r="D61" s="64" t="s">
        <v>60</v>
      </c>
      <c r="E61" s="21">
        <v>16268</v>
      </c>
      <c r="F61" s="22">
        <v>13974</v>
      </c>
      <c r="G61" s="22">
        <v>12000</v>
      </c>
      <c r="H61" s="23">
        <v>9000</v>
      </c>
    </row>
    <row r="62" spans="1:8" x14ac:dyDescent="0.2">
      <c r="A62" s="6"/>
      <c r="B62" s="64"/>
      <c r="C62" s="64" t="s">
        <v>20</v>
      </c>
      <c r="D62" s="64" t="s">
        <v>61</v>
      </c>
      <c r="E62" s="21">
        <v>163594</v>
      </c>
      <c r="F62" s="22"/>
      <c r="G62" s="22"/>
      <c r="H62" s="23"/>
    </row>
    <row r="63" spans="1:8" ht="26.25" thickBot="1" x14ac:dyDescent="0.25">
      <c r="A63" s="57"/>
      <c r="B63" s="58"/>
      <c r="C63" s="58" t="s">
        <v>30</v>
      </c>
      <c r="D63" s="80" t="s">
        <v>62</v>
      </c>
      <c r="E63" s="81"/>
      <c r="F63" s="82"/>
      <c r="G63" s="82"/>
      <c r="H63" s="83"/>
    </row>
    <row r="64" spans="1:8" ht="14.25" customHeight="1" x14ac:dyDescent="0.2">
      <c r="A64" s="6"/>
      <c r="E64" s="25"/>
      <c r="F64" s="25"/>
      <c r="G64" s="25"/>
      <c r="H64" s="26"/>
    </row>
    <row r="65" spans="1:9" ht="13.5" thickBot="1" x14ac:dyDescent="0.25">
      <c r="A65" s="6"/>
      <c r="E65" s="25"/>
      <c r="F65" s="25"/>
      <c r="G65" s="25"/>
      <c r="H65" s="26"/>
    </row>
    <row r="66" spans="1:9" ht="13.5" thickBot="1" x14ac:dyDescent="0.25">
      <c r="A66" s="75"/>
      <c r="B66" s="72"/>
      <c r="C66" s="72"/>
      <c r="D66" s="84"/>
      <c r="E66" s="5" t="s">
        <v>2</v>
      </c>
      <c r="F66" s="5" t="s">
        <v>2</v>
      </c>
      <c r="G66" s="5" t="s">
        <v>2</v>
      </c>
      <c r="H66" s="5" t="s">
        <v>2</v>
      </c>
    </row>
    <row r="67" spans="1:9" ht="26.25" thickBot="1" x14ac:dyDescent="0.25">
      <c r="A67" s="6"/>
      <c r="B67" s="64"/>
      <c r="C67" s="64"/>
      <c r="D67" s="64"/>
      <c r="E67" s="7" t="s">
        <v>63</v>
      </c>
      <c r="F67" s="7" t="s">
        <v>4</v>
      </c>
      <c r="G67" s="7" t="s">
        <v>5</v>
      </c>
      <c r="H67" s="7" t="s">
        <v>6</v>
      </c>
    </row>
    <row r="68" spans="1:9" ht="25.5" x14ac:dyDescent="0.2">
      <c r="A68" s="6"/>
      <c r="B68" s="65">
        <v>11</v>
      </c>
      <c r="C68" s="64"/>
      <c r="D68" s="71" t="s">
        <v>64</v>
      </c>
      <c r="E68" s="43"/>
      <c r="F68" s="43"/>
      <c r="G68" s="43"/>
      <c r="H68" s="44"/>
    </row>
    <row r="69" spans="1:9" x14ac:dyDescent="0.2">
      <c r="A69" s="6"/>
      <c r="B69" s="64"/>
      <c r="C69" s="64"/>
      <c r="D69" s="64"/>
      <c r="E69" s="25"/>
      <c r="F69" s="25"/>
      <c r="G69" s="25"/>
      <c r="H69" s="26"/>
    </row>
    <row r="70" spans="1:9" x14ac:dyDescent="0.2">
      <c r="A70" s="6"/>
      <c r="B70" s="65">
        <v>12</v>
      </c>
      <c r="C70" s="64"/>
      <c r="D70" s="65" t="s">
        <v>65</v>
      </c>
      <c r="E70" s="27"/>
      <c r="F70" s="27"/>
      <c r="G70" s="27"/>
      <c r="H70" s="23"/>
    </row>
    <row r="71" spans="1:9" x14ac:dyDescent="0.2">
      <c r="A71" s="6"/>
      <c r="B71" s="64"/>
      <c r="C71" s="64"/>
      <c r="D71" s="64"/>
      <c r="E71" s="25"/>
      <c r="F71" s="25"/>
      <c r="G71" s="25"/>
      <c r="H71" s="26"/>
    </row>
    <row r="72" spans="1:9" x14ac:dyDescent="0.2">
      <c r="A72" s="6"/>
      <c r="B72" s="65">
        <v>13</v>
      </c>
      <c r="C72" s="64"/>
      <c r="D72" s="65" t="s">
        <v>66</v>
      </c>
      <c r="E72" s="27"/>
      <c r="F72" s="27"/>
      <c r="G72" s="27">
        <f>F72</f>
        <v>0</v>
      </c>
      <c r="H72" s="23"/>
    </row>
    <row r="73" spans="1:9" x14ac:dyDescent="0.2">
      <c r="A73" s="6"/>
      <c r="B73" s="64"/>
      <c r="C73" s="64"/>
      <c r="D73" s="64"/>
      <c r="E73" s="25"/>
      <c r="F73" s="25"/>
      <c r="G73" s="25"/>
      <c r="H73" s="26"/>
    </row>
    <row r="74" spans="1:9" x14ac:dyDescent="0.2">
      <c r="A74" s="6"/>
      <c r="B74" s="65">
        <v>14</v>
      </c>
      <c r="C74" s="64"/>
      <c r="D74" s="65" t="s">
        <v>67</v>
      </c>
      <c r="E74" s="18">
        <f>E76+E75</f>
        <v>307646</v>
      </c>
      <c r="F74" s="18">
        <f>F76+F75</f>
        <v>169796</v>
      </c>
      <c r="G74" s="18">
        <f>G76+G75</f>
        <v>187798</v>
      </c>
      <c r="H74" s="20">
        <f>H76+H75</f>
        <v>182798</v>
      </c>
    </row>
    <row r="75" spans="1:9" x14ac:dyDescent="0.2">
      <c r="A75" s="6"/>
      <c r="B75" s="64"/>
      <c r="C75" s="64" t="s">
        <v>8</v>
      </c>
      <c r="D75" s="70" t="s">
        <v>68</v>
      </c>
      <c r="E75" s="21">
        <v>47276</v>
      </c>
      <c r="F75" s="27">
        <v>46180</v>
      </c>
      <c r="G75" s="27">
        <v>50798</v>
      </c>
      <c r="H75" s="23">
        <f>'[4]Preventivo 2021 - 2023'!J37</f>
        <v>50798.28</v>
      </c>
    </row>
    <row r="76" spans="1:9" x14ac:dyDescent="0.2">
      <c r="A76" s="6"/>
      <c r="B76" s="64"/>
      <c r="C76" s="64" t="s">
        <v>10</v>
      </c>
      <c r="D76" s="64" t="s">
        <v>69</v>
      </c>
      <c r="E76" s="21">
        <v>260370</v>
      </c>
      <c r="F76" s="27">
        <f>125625-2009</f>
        <v>123616</v>
      </c>
      <c r="G76" s="27">
        <f>'[4]Preventivo 2021 - 2023'!I35-'[4]Preventivo 2021 - 2023'!H37-3000</f>
        <v>137000</v>
      </c>
      <c r="H76" s="23">
        <f>'[4]Preventivo 2021 - 2023'!J35-'[4]Preventivo 2021 - 2023'!J37-3000</f>
        <v>131999.72</v>
      </c>
    </row>
    <row r="77" spans="1:9" ht="13.5" thickBot="1" x14ac:dyDescent="0.25">
      <c r="A77" s="6"/>
      <c r="B77" s="64"/>
      <c r="C77" s="64"/>
      <c r="D77" s="64"/>
      <c r="E77" s="17"/>
      <c r="F77" s="16"/>
      <c r="G77" s="16"/>
      <c r="H77" s="17"/>
    </row>
    <row r="78" spans="1:9" ht="13.5" thickBot="1" x14ac:dyDescent="0.25">
      <c r="A78" s="6"/>
      <c r="B78" s="64"/>
      <c r="C78" s="64"/>
      <c r="D78" s="4" t="s">
        <v>70</v>
      </c>
      <c r="E78" s="32">
        <f>E74+E72+E70+E59+E52+E50+E43</f>
        <v>5049577</v>
      </c>
      <c r="F78" s="32">
        <f>F74+F72+F70+F59+F52+F50+F43+1+F41</f>
        <v>5576184</v>
      </c>
      <c r="G78" s="32">
        <f t="shared" ref="G78:H78" si="0">G74+G72+G70+G59+G52+G50+G43+1+G41</f>
        <v>8093422.4523999998</v>
      </c>
      <c r="H78" s="32">
        <f t="shared" si="0"/>
        <v>4265128.0794200003</v>
      </c>
      <c r="I78" s="45"/>
    </row>
    <row r="79" spans="1:9" ht="13.5" thickBot="1" x14ac:dyDescent="0.25">
      <c r="A79" s="6"/>
      <c r="B79" s="64"/>
      <c r="C79" s="64"/>
      <c r="D79" s="64"/>
      <c r="E79" s="17"/>
      <c r="F79" s="16"/>
      <c r="G79" s="16"/>
      <c r="H79" s="17"/>
    </row>
    <row r="80" spans="1:9" ht="13.5" thickBot="1" x14ac:dyDescent="0.25">
      <c r="A80" s="6"/>
      <c r="B80" s="64"/>
      <c r="C80" s="64"/>
      <c r="D80" s="4" t="s">
        <v>71</v>
      </c>
      <c r="E80" s="46">
        <f>E37-E78</f>
        <v>-540014</v>
      </c>
      <c r="F80" s="32">
        <f>F37-F78+1</f>
        <v>190020</v>
      </c>
      <c r="G80" s="33">
        <f>G37-G78</f>
        <v>58859.764399999753</v>
      </c>
      <c r="H80" s="47">
        <f>H37-H78+1</f>
        <v>-54897.93942000065</v>
      </c>
    </row>
    <row r="81" spans="1:8" ht="13.5" thickBot="1" x14ac:dyDescent="0.25">
      <c r="A81" s="6"/>
      <c r="B81" s="64"/>
      <c r="C81" s="64"/>
      <c r="D81" s="64"/>
      <c r="E81" s="76"/>
      <c r="F81" s="16"/>
      <c r="G81" s="76"/>
      <c r="H81" s="17"/>
    </row>
    <row r="82" spans="1:8" ht="13.5" thickBot="1" x14ac:dyDescent="0.25">
      <c r="A82" s="4" t="s">
        <v>72</v>
      </c>
      <c r="B82" s="64"/>
      <c r="C82" s="64"/>
      <c r="D82" s="4" t="s">
        <v>73</v>
      </c>
      <c r="E82" s="48"/>
      <c r="F82" s="16"/>
      <c r="G82" s="48"/>
      <c r="H82" s="17"/>
    </row>
    <row r="83" spans="1:8" x14ac:dyDescent="0.2">
      <c r="A83" s="6"/>
      <c r="B83" s="64"/>
      <c r="C83" s="64"/>
      <c r="D83" s="64"/>
      <c r="E83" s="48"/>
      <c r="F83" s="16"/>
      <c r="G83" s="48"/>
      <c r="H83" s="17"/>
    </row>
    <row r="84" spans="1:8" ht="38.25" x14ac:dyDescent="0.2">
      <c r="A84" s="6"/>
      <c r="B84" s="65">
        <v>15</v>
      </c>
      <c r="C84" s="64"/>
      <c r="D84" s="73" t="s">
        <v>74</v>
      </c>
      <c r="E84" s="21"/>
      <c r="F84" s="12"/>
      <c r="G84" s="21"/>
      <c r="H84" s="15"/>
    </row>
    <row r="85" spans="1:8" x14ac:dyDescent="0.2">
      <c r="A85" s="6"/>
      <c r="B85" s="64"/>
      <c r="C85" s="64"/>
      <c r="D85" s="64"/>
      <c r="E85" s="76"/>
      <c r="F85" s="16"/>
      <c r="G85" s="76"/>
      <c r="H85" s="17"/>
    </row>
    <row r="86" spans="1:8" x14ac:dyDescent="0.2">
      <c r="A86" s="6"/>
      <c r="B86" s="65">
        <v>16</v>
      </c>
      <c r="C86" s="64"/>
      <c r="D86" s="65" t="s">
        <v>75</v>
      </c>
      <c r="E86" s="18">
        <v>240</v>
      </c>
      <c r="F86" s="18">
        <f>F89</f>
        <v>232</v>
      </c>
      <c r="G86" s="18">
        <f>G89</f>
        <v>100</v>
      </c>
      <c r="H86" s="20">
        <f>H89</f>
        <v>100</v>
      </c>
    </row>
    <row r="87" spans="1:8" ht="38.25" x14ac:dyDescent="0.2">
      <c r="A87" s="6"/>
      <c r="B87" s="64"/>
      <c r="C87" s="64" t="s">
        <v>8</v>
      </c>
      <c r="D87" s="74" t="s">
        <v>76</v>
      </c>
      <c r="E87" s="21"/>
      <c r="F87" s="12"/>
      <c r="G87" s="21"/>
      <c r="H87" s="15"/>
    </row>
    <row r="88" spans="1:8" x14ac:dyDescent="0.2">
      <c r="A88" s="6"/>
      <c r="B88" s="64"/>
      <c r="C88" s="64" t="s">
        <v>10</v>
      </c>
      <c r="D88" s="64" t="s">
        <v>77</v>
      </c>
      <c r="E88" s="49"/>
      <c r="F88" s="50"/>
      <c r="G88" s="51"/>
      <c r="H88" s="52"/>
    </row>
    <row r="89" spans="1:8" x14ac:dyDescent="0.2">
      <c r="A89" s="6"/>
      <c r="B89" s="64"/>
      <c r="C89" s="64" t="s">
        <v>20</v>
      </c>
      <c r="D89" s="64" t="s">
        <v>78</v>
      </c>
      <c r="E89" s="21">
        <v>240</v>
      </c>
      <c r="F89" s="12">
        <v>232</v>
      </c>
      <c r="G89" s="21">
        <v>100</v>
      </c>
      <c r="H89" s="15">
        <f>'[6]Piano ind. 1 vm'!H73</f>
        <v>100</v>
      </c>
    </row>
    <row r="90" spans="1:8" ht="38.25" x14ac:dyDescent="0.2">
      <c r="A90" s="6"/>
      <c r="B90" s="64"/>
      <c r="C90" s="64" t="s">
        <v>30</v>
      </c>
      <c r="D90" s="74" t="s">
        <v>79</v>
      </c>
      <c r="E90" s="21"/>
      <c r="F90" s="12"/>
      <c r="G90" s="21"/>
      <c r="H90" s="15"/>
    </row>
    <row r="91" spans="1:8" x14ac:dyDescent="0.2">
      <c r="A91" s="6"/>
      <c r="B91" s="64"/>
      <c r="C91" s="64"/>
      <c r="D91" s="64"/>
      <c r="E91" s="76"/>
      <c r="F91" s="16"/>
      <c r="G91" s="76"/>
      <c r="H91" s="17"/>
    </row>
    <row r="92" spans="1:8" x14ac:dyDescent="0.2">
      <c r="A92" s="6"/>
      <c r="B92" s="65">
        <v>17</v>
      </c>
      <c r="C92" s="64"/>
      <c r="D92" s="65" t="s">
        <v>80</v>
      </c>
      <c r="E92" s="28">
        <v>12</v>
      </c>
      <c r="F92" s="12">
        <f>F93</f>
        <v>44</v>
      </c>
      <c r="G92" s="21">
        <f>G93</f>
        <v>100</v>
      </c>
      <c r="H92" s="15">
        <f>H93</f>
        <v>100</v>
      </c>
    </row>
    <row r="93" spans="1:8" x14ac:dyDescent="0.2">
      <c r="A93" s="6"/>
      <c r="B93" s="64"/>
      <c r="C93" s="64" t="s">
        <v>8</v>
      </c>
      <c r="D93" s="64" t="s">
        <v>81</v>
      </c>
      <c r="E93" s="21">
        <v>12</v>
      </c>
      <c r="F93" s="12">
        <v>44</v>
      </c>
      <c r="G93" s="21">
        <v>100</v>
      </c>
      <c r="H93" s="15">
        <v>100</v>
      </c>
    </row>
    <row r="94" spans="1:8" x14ac:dyDescent="0.2">
      <c r="A94" s="6"/>
      <c r="B94" s="64"/>
      <c r="C94" s="64" t="s">
        <v>10</v>
      </c>
      <c r="D94" s="64" t="s">
        <v>82</v>
      </c>
      <c r="E94" s="21"/>
      <c r="F94" s="12"/>
      <c r="G94" s="21"/>
      <c r="H94" s="15"/>
    </row>
    <row r="95" spans="1:8" x14ac:dyDescent="0.2">
      <c r="A95" s="6"/>
      <c r="B95" s="64"/>
      <c r="C95" s="64" t="s">
        <v>20</v>
      </c>
      <c r="D95" s="64" t="s">
        <v>83</v>
      </c>
      <c r="E95" s="21"/>
      <c r="F95" s="12"/>
      <c r="G95" s="21"/>
      <c r="H95" s="15"/>
    </row>
    <row r="96" spans="1:8" x14ac:dyDescent="0.2">
      <c r="A96" s="6"/>
      <c r="B96" s="64"/>
      <c r="C96" s="64"/>
      <c r="D96" s="64"/>
      <c r="E96" s="76"/>
      <c r="F96" s="16"/>
      <c r="G96" s="76"/>
      <c r="H96" s="17"/>
    </row>
    <row r="97" spans="1:8" x14ac:dyDescent="0.2">
      <c r="A97" s="6"/>
      <c r="B97" s="65" t="s">
        <v>84</v>
      </c>
      <c r="C97" s="64"/>
      <c r="D97" s="65" t="s">
        <v>85</v>
      </c>
      <c r="E97" s="21"/>
      <c r="F97" s="12"/>
      <c r="G97" s="21"/>
      <c r="H97" s="15"/>
    </row>
    <row r="98" spans="1:8" ht="13.5" thickBot="1" x14ac:dyDescent="0.25">
      <c r="A98" s="6"/>
      <c r="B98" s="64"/>
      <c r="C98" s="64"/>
      <c r="D98" s="64"/>
      <c r="E98" s="76"/>
      <c r="F98" s="16"/>
      <c r="G98" s="76"/>
      <c r="H98" s="17"/>
    </row>
    <row r="99" spans="1:8" ht="13.5" thickBot="1" x14ac:dyDescent="0.25">
      <c r="A99" s="6"/>
      <c r="B99" s="64"/>
      <c r="C99" s="64"/>
      <c r="D99" s="4" t="s">
        <v>86</v>
      </c>
      <c r="E99" s="47">
        <v>228</v>
      </c>
      <c r="F99" s="47">
        <f>F86-F92</f>
        <v>188</v>
      </c>
      <c r="G99" s="47">
        <f>G86-G92</f>
        <v>0</v>
      </c>
      <c r="H99" s="47">
        <f>H86-H92</f>
        <v>0</v>
      </c>
    </row>
    <row r="100" spans="1:8" ht="13.5" thickBot="1" x14ac:dyDescent="0.25">
      <c r="A100" s="6"/>
      <c r="B100" s="64"/>
      <c r="C100" s="64"/>
      <c r="D100" s="64"/>
      <c r="E100" s="76"/>
      <c r="F100" s="16"/>
      <c r="G100" s="76"/>
      <c r="H100" s="17"/>
    </row>
    <row r="101" spans="1:8" ht="13.5" thickBot="1" x14ac:dyDescent="0.25">
      <c r="A101" s="4" t="s">
        <v>87</v>
      </c>
      <c r="B101" s="64"/>
      <c r="C101" s="64"/>
      <c r="D101" s="4" t="s">
        <v>88</v>
      </c>
      <c r="E101" s="77"/>
      <c r="F101" s="16"/>
      <c r="G101" s="77"/>
      <c r="H101" s="17"/>
    </row>
    <row r="102" spans="1:8" x14ac:dyDescent="0.2">
      <c r="A102" s="6"/>
      <c r="B102" s="64"/>
      <c r="C102" s="64"/>
      <c r="D102" s="64"/>
      <c r="E102" s="76"/>
      <c r="F102" s="16"/>
      <c r="G102" s="76"/>
      <c r="H102" s="17"/>
    </row>
    <row r="103" spans="1:8" x14ac:dyDescent="0.2">
      <c r="A103" s="6"/>
      <c r="B103" s="65">
        <v>18</v>
      </c>
      <c r="C103" s="64"/>
      <c r="D103" s="65" t="s">
        <v>89</v>
      </c>
      <c r="E103" s="76"/>
      <c r="F103" s="16"/>
      <c r="G103" s="76"/>
      <c r="H103" s="17"/>
    </row>
    <row r="104" spans="1:8" x14ac:dyDescent="0.2">
      <c r="A104" s="6"/>
      <c r="B104" s="64"/>
      <c r="C104" s="64" t="s">
        <v>8</v>
      </c>
      <c r="D104" s="64" t="s">
        <v>90</v>
      </c>
      <c r="E104" s="21"/>
      <c r="F104" s="12"/>
      <c r="G104" s="21"/>
      <c r="H104" s="15"/>
    </row>
    <row r="105" spans="1:8" x14ac:dyDescent="0.2">
      <c r="A105" s="6"/>
      <c r="B105" s="64"/>
      <c r="C105" s="64" t="s">
        <v>10</v>
      </c>
      <c r="D105" s="64" t="s">
        <v>91</v>
      </c>
      <c r="E105" s="21"/>
      <c r="F105" s="12"/>
      <c r="G105" s="21"/>
      <c r="H105" s="15"/>
    </row>
    <row r="106" spans="1:8" x14ac:dyDescent="0.2">
      <c r="A106" s="6"/>
      <c r="B106" s="64"/>
      <c r="C106" s="64" t="s">
        <v>20</v>
      </c>
      <c r="D106" s="64" t="s">
        <v>92</v>
      </c>
      <c r="E106" s="21"/>
      <c r="F106" s="12"/>
      <c r="G106" s="21"/>
      <c r="H106" s="15"/>
    </row>
    <row r="107" spans="1:8" x14ac:dyDescent="0.2">
      <c r="A107" s="6"/>
      <c r="B107" s="64"/>
      <c r="C107" s="64"/>
      <c r="D107" s="64"/>
      <c r="E107" s="76"/>
      <c r="F107" s="16"/>
      <c r="G107" s="76"/>
      <c r="H107" s="17"/>
    </row>
    <row r="108" spans="1:8" x14ac:dyDescent="0.2">
      <c r="A108" s="6"/>
      <c r="B108" s="65">
        <v>19</v>
      </c>
      <c r="C108" s="64"/>
      <c r="D108" s="65" t="s">
        <v>93</v>
      </c>
      <c r="E108" s="76"/>
      <c r="F108" s="16"/>
      <c r="G108" s="76"/>
      <c r="H108" s="17"/>
    </row>
    <row r="109" spans="1:8" x14ac:dyDescent="0.2">
      <c r="A109" s="6"/>
      <c r="B109" s="64"/>
      <c r="C109" s="64" t="s">
        <v>8</v>
      </c>
      <c r="D109" s="64" t="s">
        <v>94</v>
      </c>
      <c r="E109" s="21">
        <v>250133</v>
      </c>
      <c r="F109" s="12"/>
      <c r="G109" s="21"/>
      <c r="H109" s="15"/>
    </row>
    <row r="110" spans="1:8" x14ac:dyDescent="0.2">
      <c r="A110" s="6"/>
      <c r="B110" s="64"/>
      <c r="C110" s="64" t="s">
        <v>10</v>
      </c>
      <c r="D110" s="64" t="s">
        <v>95</v>
      </c>
      <c r="E110" s="21"/>
      <c r="F110" s="12"/>
      <c r="G110" s="21"/>
      <c r="H110" s="15"/>
    </row>
    <row r="111" spans="1:8" x14ac:dyDescent="0.2">
      <c r="A111" s="6"/>
      <c r="B111" s="64"/>
      <c r="C111" s="64" t="s">
        <v>20</v>
      </c>
      <c r="D111" s="64" t="s">
        <v>96</v>
      </c>
      <c r="E111" s="21"/>
      <c r="F111" s="12"/>
      <c r="G111" s="21"/>
      <c r="H111" s="15"/>
    </row>
    <row r="112" spans="1:8" ht="13.5" thickBot="1" x14ac:dyDescent="0.25">
      <c r="A112" s="6"/>
      <c r="B112" s="64"/>
      <c r="C112" s="64"/>
      <c r="D112" s="64"/>
      <c r="E112" s="76"/>
      <c r="F112" s="16"/>
      <c r="G112" s="76"/>
      <c r="H112" s="17"/>
    </row>
    <row r="113" spans="1:8" ht="13.5" thickBot="1" x14ac:dyDescent="0.25">
      <c r="A113" s="6"/>
      <c r="B113" s="64"/>
      <c r="C113" s="64"/>
      <c r="D113" s="4" t="s">
        <v>97</v>
      </c>
      <c r="E113" s="46">
        <v>250133</v>
      </c>
      <c r="F113" s="53"/>
      <c r="G113" s="32"/>
      <c r="H113" s="53"/>
    </row>
    <row r="114" spans="1:8" ht="13.5" thickBot="1" x14ac:dyDescent="0.25">
      <c r="A114" s="6"/>
      <c r="B114" s="64"/>
      <c r="C114" s="64"/>
      <c r="D114" s="64"/>
      <c r="E114" s="76"/>
      <c r="F114" s="16"/>
      <c r="G114" s="76"/>
      <c r="H114" s="17"/>
    </row>
    <row r="115" spans="1:8" ht="13.5" thickBot="1" x14ac:dyDescent="0.25">
      <c r="A115" s="4" t="s">
        <v>98</v>
      </c>
      <c r="B115" s="64"/>
      <c r="C115" s="64"/>
      <c r="D115" s="4" t="s">
        <v>99</v>
      </c>
      <c r="E115" s="77"/>
      <c r="F115" s="16"/>
      <c r="G115" s="77"/>
      <c r="H115" s="17"/>
    </row>
    <row r="116" spans="1:8" x14ac:dyDescent="0.2">
      <c r="A116" s="6"/>
      <c r="B116" s="64"/>
      <c r="C116" s="64"/>
      <c r="D116" s="64"/>
      <c r="E116" s="76"/>
      <c r="F116" s="16"/>
      <c r="G116" s="76"/>
      <c r="H116" s="17"/>
    </row>
    <row r="117" spans="1:8" ht="25.5" x14ac:dyDescent="0.2">
      <c r="A117" s="6"/>
      <c r="B117" s="65">
        <v>20</v>
      </c>
      <c r="C117" s="64"/>
      <c r="D117" s="73" t="s">
        <v>100</v>
      </c>
      <c r="E117" s="21">
        <v>428324</v>
      </c>
      <c r="F117" s="12">
        <v>171834</v>
      </c>
      <c r="G117" s="54"/>
      <c r="H117" s="15"/>
    </row>
    <row r="118" spans="1:8" x14ac:dyDescent="0.2">
      <c r="A118" s="6"/>
      <c r="B118" s="64"/>
      <c r="C118" s="64"/>
      <c r="D118" s="64"/>
      <c r="E118" s="55"/>
      <c r="F118" s="12"/>
      <c r="G118" s="56"/>
      <c r="H118" s="15"/>
    </row>
    <row r="119" spans="1:8" ht="51" x14ac:dyDescent="0.2">
      <c r="A119" s="6"/>
      <c r="B119" s="65">
        <v>21</v>
      </c>
      <c r="C119" s="64"/>
      <c r="D119" s="73" t="s">
        <v>101</v>
      </c>
      <c r="E119" s="21">
        <v>195097</v>
      </c>
      <c r="F119" s="12">
        <v>122278</v>
      </c>
      <c r="G119" s="54"/>
      <c r="H119" s="15"/>
    </row>
    <row r="120" spans="1:8" ht="13.5" thickBot="1" x14ac:dyDescent="0.25">
      <c r="A120" s="6"/>
      <c r="B120" s="64"/>
      <c r="C120" s="64"/>
      <c r="D120" s="64"/>
      <c r="E120" s="76"/>
      <c r="F120" s="16"/>
      <c r="G120" s="78"/>
      <c r="H120" s="17"/>
    </row>
    <row r="121" spans="1:8" ht="13.5" thickBot="1" x14ac:dyDescent="0.25">
      <c r="A121" s="6"/>
      <c r="B121" s="64"/>
      <c r="C121" s="64"/>
      <c r="D121" s="4" t="s">
        <v>102</v>
      </c>
      <c r="E121" s="32">
        <f>E117-E119</f>
        <v>233227</v>
      </c>
      <c r="F121" s="32">
        <f>F117-F119</f>
        <v>49556</v>
      </c>
      <c r="G121" s="33">
        <f>G117-G119</f>
        <v>0</v>
      </c>
      <c r="H121" s="32">
        <f>H117-H119</f>
        <v>0</v>
      </c>
    </row>
    <row r="122" spans="1:8" ht="13.5" thickBot="1" x14ac:dyDescent="0.25">
      <c r="A122" s="6"/>
      <c r="B122" s="64"/>
      <c r="C122" s="64"/>
      <c r="D122" s="64"/>
      <c r="E122" s="76"/>
      <c r="F122" s="16"/>
      <c r="G122" s="76"/>
      <c r="H122" s="17"/>
    </row>
    <row r="123" spans="1:8" ht="13.5" thickBot="1" x14ac:dyDescent="0.25">
      <c r="A123" s="6"/>
      <c r="B123" s="64"/>
      <c r="C123" s="64"/>
      <c r="D123" s="4" t="s">
        <v>103</v>
      </c>
      <c r="E123" s="46">
        <f>E80+E99+E121-E113</f>
        <v>-556692</v>
      </c>
      <c r="F123" s="33">
        <f>F80+F99+F121</f>
        <v>239764</v>
      </c>
      <c r="G123" s="33">
        <f>G80+G99+G121</f>
        <v>58859.764399999753</v>
      </c>
      <c r="H123" s="47">
        <f>H80+H99</f>
        <v>-54897.93942000065</v>
      </c>
    </row>
    <row r="124" spans="1:8" ht="13.5" thickBot="1" x14ac:dyDescent="0.25">
      <c r="A124" s="6"/>
      <c r="B124" s="64"/>
      <c r="C124" s="64"/>
      <c r="D124" s="64"/>
      <c r="E124" s="76"/>
      <c r="F124" s="16"/>
      <c r="G124" s="78"/>
      <c r="H124" s="17"/>
    </row>
    <row r="125" spans="1:8" ht="13.5" thickBot="1" x14ac:dyDescent="0.25">
      <c r="A125" s="6"/>
      <c r="B125" s="64"/>
      <c r="C125" s="64"/>
      <c r="D125" s="4" t="s">
        <v>104</v>
      </c>
      <c r="E125" s="32"/>
      <c r="F125" s="53"/>
      <c r="G125" s="33"/>
      <c r="H125" s="53"/>
    </row>
    <row r="126" spans="1:8" ht="13.5" thickBot="1" x14ac:dyDescent="0.25">
      <c r="A126" s="6"/>
      <c r="B126" s="64"/>
      <c r="C126" s="64"/>
      <c r="D126" s="64"/>
      <c r="E126" s="76"/>
      <c r="F126" s="16"/>
      <c r="G126" s="78"/>
      <c r="H126" s="17"/>
    </row>
    <row r="127" spans="1:8" ht="13.5" thickBot="1" x14ac:dyDescent="0.25">
      <c r="A127" s="57"/>
      <c r="B127" s="58"/>
      <c r="C127" s="58"/>
      <c r="D127" s="4" t="s">
        <v>105</v>
      </c>
      <c r="E127" s="46">
        <f>E123</f>
        <v>-556692</v>
      </c>
      <c r="F127" s="59">
        <f>F123</f>
        <v>239764</v>
      </c>
      <c r="G127" s="33">
        <f>G123</f>
        <v>58859.764399999753</v>
      </c>
      <c r="H127" s="47">
        <f>H123</f>
        <v>-54897.93942000065</v>
      </c>
    </row>
    <row r="128" spans="1:8" x14ac:dyDescent="0.2">
      <c r="E128" s="45"/>
      <c r="F128" s="9"/>
      <c r="G128" s="9"/>
      <c r="H128" s="9"/>
    </row>
    <row r="129" spans="4:8" x14ac:dyDescent="0.2">
      <c r="D129" s="1" t="s">
        <v>106</v>
      </c>
      <c r="E129" s="45"/>
      <c r="F129" s="9"/>
      <c r="G129" s="9"/>
      <c r="H129" s="9"/>
    </row>
    <row r="130" spans="4:8" x14ac:dyDescent="0.2">
      <c r="E130" s="45"/>
      <c r="F130" s="9"/>
      <c r="G130" s="9"/>
      <c r="H130" s="9"/>
    </row>
    <row r="131" spans="4:8" ht="13.5" customHeight="1" x14ac:dyDescent="0.2">
      <c r="E131" s="45"/>
      <c r="F131" s="9"/>
      <c r="G131" s="9"/>
      <c r="H131" s="9"/>
    </row>
    <row r="132" spans="4:8" x14ac:dyDescent="0.2">
      <c r="E132" s="45"/>
      <c r="F132" s="9"/>
      <c r="G132" s="9"/>
      <c r="H132" s="9"/>
    </row>
    <row r="133" spans="4:8" x14ac:dyDescent="0.2">
      <c r="E133" s="1"/>
      <c r="G133" s="1"/>
    </row>
    <row r="134" spans="4:8" x14ac:dyDescent="0.2">
      <c r="E134" s="1"/>
      <c r="G134" s="1"/>
    </row>
    <row r="135" spans="4:8" x14ac:dyDescent="0.2">
      <c r="E135" s="1"/>
      <c r="G135" s="1"/>
    </row>
    <row r="136" spans="4:8" x14ac:dyDescent="0.2">
      <c r="E136" s="1"/>
      <c r="G136" s="1"/>
    </row>
    <row r="137" spans="4:8" x14ac:dyDescent="0.2">
      <c r="E137" s="1"/>
      <c r="G137" s="1"/>
    </row>
    <row r="138" spans="4:8" x14ac:dyDescent="0.2">
      <c r="E138" s="1"/>
      <c r="G138" s="1"/>
    </row>
    <row r="139" spans="4:8" x14ac:dyDescent="0.2">
      <c r="E139" s="1"/>
      <c r="G139" s="1"/>
    </row>
    <row r="140" spans="4:8" x14ac:dyDescent="0.2">
      <c r="E140" s="1"/>
      <c r="G140" s="1"/>
    </row>
    <row r="141" spans="4:8" x14ac:dyDescent="0.2">
      <c r="E141" s="1"/>
      <c r="G141" s="1"/>
    </row>
    <row r="142" spans="4:8" x14ac:dyDescent="0.2">
      <c r="E142" s="1"/>
      <c r="G142" s="1"/>
    </row>
    <row r="143" spans="4:8" x14ac:dyDescent="0.2">
      <c r="E143" s="1"/>
      <c r="G143" s="1"/>
    </row>
    <row r="144" spans="4:8" x14ac:dyDescent="0.2">
      <c r="E144" s="1"/>
      <c r="G144" s="1"/>
    </row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</sheetData>
  <mergeCells count="1">
    <mergeCell ref="A1:H1"/>
  </mergeCells>
  <pageMargins left="0.7" right="0.7" top="0.75" bottom="0.75" header="0.3" footer="0.3"/>
  <pageSetup paperSize="8" fitToHeight="0" orientation="portrait" r:id="rId1"/>
  <rowBreaks count="1" manualBreakCount="1">
    <brk id="6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Annuale 2021</vt:lpstr>
      <vt:lpstr>'Annuale 2021'!Area_stampa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Sambo</dc:creator>
  <cp:lastModifiedBy>CUV025</cp:lastModifiedBy>
  <cp:lastPrinted>2020-10-30T11:42:53Z</cp:lastPrinted>
  <dcterms:created xsi:type="dcterms:W3CDTF">2020-10-28T12:33:27Z</dcterms:created>
  <dcterms:modified xsi:type="dcterms:W3CDTF">2021-03-23T13:11:35Z</dcterms:modified>
</cp:coreProperties>
</file>